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hai Phong\Work\Q DTPT_02. TCHC\Mua sam\Văn phòng phẩm\"/>
    </mc:Choice>
  </mc:AlternateContent>
  <bookViews>
    <workbookView xWindow="-120" yWindow="-120" windowWidth="20730" windowHeight="11160" tabRatio="852" firstSheet="24" activeTab="24"/>
  </bookViews>
  <sheets>
    <sheet name="01-21" sheetId="15" state="hidden" r:id="rId1"/>
    <sheet name="02-21 Ghi chú" sheetId="17" state="hidden" r:id="rId2"/>
    <sheet name="02-21" sheetId="16" state="hidden" r:id="rId3"/>
    <sheet name="03-21" sheetId="18" state="hidden" r:id="rId4"/>
    <sheet name="4-21" sheetId="19" state="hidden" r:id="rId5"/>
    <sheet name="5-21" sheetId="20" state="hidden" r:id="rId6"/>
    <sheet name="6-21 " sheetId="21" state="hidden" r:id="rId7"/>
    <sheet name="7-21" sheetId="22" state="hidden" r:id="rId8"/>
    <sheet name="8-21" sheetId="23" state="hidden" r:id="rId9"/>
    <sheet name="9-21" sheetId="24" state="hidden" r:id="rId10"/>
    <sheet name="10-21" sheetId="25" state="hidden" r:id="rId11"/>
    <sheet name="11-21" sheetId="26" state="hidden" r:id="rId12"/>
    <sheet name="12-21" sheetId="27" state="hidden" r:id="rId13"/>
    <sheet name="03-20" sheetId="4" state="hidden" r:id="rId14"/>
    <sheet name="04-20 " sheetId="5" state="hidden" r:id="rId15"/>
    <sheet name="05-20" sheetId="6" state="hidden" r:id="rId16"/>
    <sheet name="06-20" sheetId="7" state="hidden" r:id="rId17"/>
    <sheet name="07-20" sheetId="8" state="hidden" r:id="rId18"/>
    <sheet name="08-20 " sheetId="9" state="hidden" r:id="rId19"/>
    <sheet name="09-20 " sheetId="10" state="hidden" r:id="rId20"/>
    <sheet name="10-20  " sheetId="11" state="hidden" r:id="rId21"/>
    <sheet name="11-20  " sheetId="12" state="hidden" r:id="rId22"/>
    <sheet name="11-20   xem" sheetId="13" state="hidden" r:id="rId23"/>
    <sheet name="12-20  " sheetId="14" state="hidden" r:id="rId24"/>
    <sheet name="Kèm theo Thông báo" sheetId="47" r:id="rId25"/>
    <sheet name="Sheet2" sheetId="40" r:id="rId26"/>
    <sheet name="Sheet3" sheetId="41" r:id="rId27"/>
  </sheets>
  <definedNames>
    <definedName name="_xlnm.Print_Area" localSheetId="24">'Kèm theo Thông báo'!$A$1:$H$154</definedName>
    <definedName name="_xlnm.Print_Titles" localSheetId="0">'01-21'!$6:$6</definedName>
    <definedName name="_xlnm.Print_Titles" localSheetId="2">'02-21'!$6:$6</definedName>
    <definedName name="_xlnm.Print_Titles" localSheetId="1">'02-21 Ghi chú'!$6:$6</definedName>
    <definedName name="_xlnm.Print_Titles" localSheetId="3">'03-21'!$6:$6</definedName>
    <definedName name="_xlnm.Print_Titles" localSheetId="19">'09-20 '!$6:$6</definedName>
    <definedName name="_xlnm.Print_Titles" localSheetId="20">'10-20  '!$6:$6</definedName>
    <definedName name="_xlnm.Print_Titles" localSheetId="10">'10-21'!$6:$6</definedName>
    <definedName name="_xlnm.Print_Titles" localSheetId="21">'11-20  '!$6:$6</definedName>
    <definedName name="_xlnm.Print_Titles" localSheetId="22">'11-20   xem'!$6:$6</definedName>
    <definedName name="_xlnm.Print_Titles" localSheetId="11">'11-21'!$6:$6</definedName>
    <definedName name="_xlnm.Print_Titles" localSheetId="23">'12-20  '!$6:$6</definedName>
    <definedName name="_xlnm.Print_Titles" localSheetId="12">'12-21'!$6:$6</definedName>
    <definedName name="_xlnm.Print_Titles" localSheetId="4">'4-21'!$6:$6</definedName>
    <definedName name="_xlnm.Print_Titles" localSheetId="5">'5-21'!$6:$6</definedName>
    <definedName name="_xlnm.Print_Titles" localSheetId="6">'6-21 '!$6:$6</definedName>
    <definedName name="_xlnm.Print_Titles" localSheetId="7">'7-21'!$6:$6</definedName>
    <definedName name="_xlnm.Print_Titles" localSheetId="8">'8-21'!$6:$6</definedName>
    <definedName name="_xlnm.Print_Titles" localSheetId="9">'9-21'!$6:$6</definedName>
    <definedName name="_xlnm.Print_Titles" localSheetId="24">'Kèm theo Thông báo'!$6:$7</definedName>
  </definedNames>
  <calcPr calcId="162913" iterate="1"/>
  <fileRecoveryPr autoRecover="0"/>
</workbook>
</file>

<file path=xl/calcChain.xml><?xml version="1.0" encoding="utf-8"?>
<calcChain xmlns="http://schemas.openxmlformats.org/spreadsheetml/2006/main">
  <c r="A11" i="47" l="1"/>
  <c r="A12" i="47" s="1"/>
  <c r="A13" i="47" s="1"/>
  <c r="A14" i="47" s="1"/>
  <c r="A15" i="47" s="1"/>
  <c r="A16" i="47" s="1"/>
  <c r="A17" i="47" s="1"/>
  <c r="A18" i="47" s="1"/>
  <c r="A19" i="47" s="1"/>
  <c r="A20" i="47" s="1"/>
  <c r="A21" i="47" s="1"/>
  <c r="A22" i="47" s="1"/>
  <c r="A23" i="47" s="1"/>
  <c r="A24" i="47" s="1"/>
  <c r="A25" i="47" s="1"/>
  <c r="A26" i="47" s="1"/>
  <c r="A27" i="47" s="1"/>
  <c r="A28" i="47" s="1"/>
  <c r="A29" i="47" s="1"/>
  <c r="A30" i="47" s="1"/>
  <c r="A31" i="47" s="1"/>
  <c r="A32" i="47" s="1"/>
  <c r="A33" i="47" s="1"/>
  <c r="A34" i="47" s="1"/>
  <c r="A35" i="47" s="1"/>
  <c r="A36" i="47" s="1"/>
  <c r="A37" i="47" s="1"/>
  <c r="A38" i="47" s="1"/>
  <c r="A39" i="47" s="1"/>
  <c r="A40" i="47" s="1"/>
  <c r="A41" i="47" s="1"/>
  <c r="A42" i="47" s="1"/>
  <c r="A43" i="47" s="1"/>
  <c r="A44" i="47" s="1"/>
  <c r="A45" i="47" s="1"/>
  <c r="A46" i="47" s="1"/>
  <c r="A47" i="47" s="1"/>
  <c r="A48" i="47" s="1"/>
  <c r="A49" i="47" s="1"/>
  <c r="A50" i="47" s="1"/>
  <c r="A51" i="47" s="1"/>
  <c r="A52" i="47" s="1"/>
  <c r="A53" i="47" s="1"/>
  <c r="A54" i="47" s="1"/>
  <c r="A55" i="47" s="1"/>
  <c r="A56" i="47" s="1"/>
  <c r="A57" i="47" s="1"/>
  <c r="A58" i="47" s="1"/>
  <c r="A59" i="47" s="1"/>
  <c r="A60" i="47" s="1"/>
  <c r="A61" i="47" s="1"/>
  <c r="A62" i="47" s="1"/>
  <c r="A63" i="47" s="1"/>
  <c r="A64" i="47" s="1"/>
  <c r="A65" i="47" s="1"/>
  <c r="A66" i="47" s="1"/>
  <c r="A67" i="47" s="1"/>
  <c r="A68" i="47" s="1"/>
  <c r="A69" i="47" s="1"/>
  <c r="A70" i="47" s="1"/>
  <c r="A71" i="47" s="1"/>
  <c r="A72" i="47" s="1"/>
  <c r="A73" i="47" s="1"/>
  <c r="A74" i="47" s="1"/>
  <c r="A75" i="47" s="1"/>
  <c r="A76" i="47" s="1"/>
  <c r="A77" i="47" s="1"/>
  <c r="A78" i="47" s="1"/>
  <c r="A79" i="47" s="1"/>
  <c r="A80" i="47" s="1"/>
  <c r="A81" i="47" s="1"/>
  <c r="A82" i="47" s="1"/>
  <c r="A83" i="47" s="1"/>
  <c r="A84" i="47" s="1"/>
  <c r="A85" i="47" s="1"/>
  <c r="A86" i="47" s="1"/>
  <c r="A87" i="47" s="1"/>
  <c r="A88" i="47" s="1"/>
  <c r="A89" i="47" s="1"/>
  <c r="A90" i="47" s="1"/>
  <c r="A91" i="47" s="1"/>
  <c r="A92" i="47" s="1"/>
  <c r="A93" i="47" s="1"/>
  <c r="A94" i="47" s="1"/>
  <c r="A95" i="47" s="1"/>
  <c r="A96" i="47" s="1"/>
  <c r="A97" i="47" s="1"/>
  <c r="A98" i="47" s="1"/>
  <c r="A99" i="47" s="1"/>
  <c r="A100" i="47" s="1"/>
  <c r="A101" i="47" s="1"/>
  <c r="A102" i="47" s="1"/>
  <c r="A103" i="47" s="1"/>
  <c r="A104" i="47" s="1"/>
  <c r="A105" i="47" s="1"/>
  <c r="A106" i="47" s="1"/>
  <c r="A107" i="47" s="1"/>
  <c r="A108" i="47" s="1"/>
  <c r="A109" i="47" s="1"/>
  <c r="A110" i="47" s="1"/>
  <c r="A111" i="47" s="1"/>
  <c r="A112" i="47" s="1"/>
  <c r="A113" i="47" s="1"/>
  <c r="A114" i="47" s="1"/>
  <c r="A115" i="47" s="1"/>
  <c r="A116" i="47" s="1"/>
  <c r="A117" i="47" s="1"/>
  <c r="A118" i="47" s="1"/>
  <c r="A119" i="47" s="1"/>
  <c r="A120" i="47" s="1"/>
  <c r="A121" i="47" s="1"/>
  <c r="A122" i="47" s="1"/>
  <c r="A123" i="47" s="1"/>
  <c r="A124" i="47" s="1"/>
  <c r="A125" i="47" s="1"/>
  <c r="A126" i="47" s="1"/>
  <c r="A127" i="47" s="1"/>
  <c r="A128" i="47" s="1"/>
  <c r="A129" i="47" s="1"/>
  <c r="A130" i="47" s="1"/>
  <c r="A131" i="47" s="1"/>
  <c r="A132" i="47" s="1"/>
  <c r="A133" i="47" s="1"/>
  <c r="A134" i="47" s="1"/>
  <c r="A135" i="47" s="1"/>
  <c r="A136" i="47" s="1"/>
  <c r="A137" i="47" s="1"/>
  <c r="A138" i="47" s="1"/>
  <c r="A139" i="47" s="1"/>
  <c r="A140" i="47" s="1"/>
  <c r="A141" i="47" s="1"/>
  <c r="A142" i="47" s="1"/>
  <c r="A143" i="47" s="1"/>
  <c r="A144" i="47" s="1"/>
  <c r="A145" i="47" s="1"/>
  <c r="A146" i="47" s="1"/>
  <c r="A147" i="47" s="1"/>
  <c r="A148" i="47" s="1"/>
  <c r="A149" i="47" s="1"/>
  <c r="A10" i="47"/>
  <c r="H62" i="14" l="1"/>
  <c r="H60" i="14"/>
  <c r="H59" i="14"/>
  <c r="H58" i="14"/>
  <c r="H56" i="14" l="1"/>
  <c r="H54" i="14" l="1"/>
  <c r="H53" i="14"/>
  <c r="H52" i="14"/>
  <c r="M51" i="14"/>
  <c r="H51" i="14" l="1"/>
  <c r="H49" i="14"/>
  <c r="H48" i="14"/>
  <c r="H47" i="14"/>
  <c r="H46" i="14"/>
  <c r="H45" i="14"/>
  <c r="H44" i="14"/>
  <c r="H43" i="14"/>
  <c r="H42" i="14"/>
  <c r="H40" i="14"/>
  <c r="I47" i="14" l="1"/>
  <c r="H41" i="14" s="1"/>
  <c r="I51" i="14"/>
  <c r="H50" i="14" s="1"/>
  <c r="H39" i="14"/>
  <c r="H38" i="14"/>
  <c r="H37" i="14"/>
  <c r="H36" i="14"/>
  <c r="H35" i="14"/>
  <c r="H34" i="14"/>
  <c r="H33" i="14"/>
  <c r="H32" i="14" l="1"/>
  <c r="H31" i="14"/>
  <c r="H30" i="14"/>
  <c r="H29" i="14"/>
  <c r="H28" i="14"/>
  <c r="H27" i="14"/>
  <c r="H26" i="14"/>
  <c r="H25" i="14"/>
  <c r="H24" i="14"/>
  <c r="H23" i="14"/>
  <c r="H22" i="14"/>
  <c r="H21" i="14"/>
  <c r="H20" i="14"/>
  <c r="H19" i="14"/>
  <c r="H18" i="14"/>
  <c r="M17" i="14"/>
  <c r="H17" i="14"/>
  <c r="H16" i="14"/>
  <c r="H15" i="14"/>
  <c r="H13" i="14"/>
  <c r="H12" i="14"/>
  <c r="H11" i="14"/>
  <c r="H10" i="14"/>
  <c r="M9" i="14"/>
  <c r="H9" i="14"/>
  <c r="H8" i="14"/>
  <c r="I13" i="14" l="1"/>
  <c r="M19" i="14"/>
  <c r="I28" i="14"/>
  <c r="H14" i="14" s="1"/>
  <c r="H58" i="13"/>
  <c r="H57" i="13"/>
  <c r="H56" i="13"/>
  <c r="H55" i="13"/>
  <c r="H51" i="13"/>
  <c r="H50" i="13"/>
  <c r="H49" i="13"/>
  <c r="H48" i="13"/>
  <c r="H47" i="13"/>
  <c r="H46" i="13"/>
  <c r="H45" i="13"/>
  <c r="M44" i="13"/>
  <c r="H44" i="13"/>
  <c r="H42" i="13"/>
  <c r="H41" i="13"/>
  <c r="H40" i="13"/>
  <c r="H39" i="13"/>
  <c r="H38" i="13"/>
  <c r="H37" i="13"/>
  <c r="H36" i="13"/>
  <c r="H35" i="13"/>
  <c r="H34" i="13"/>
  <c r="H33" i="13"/>
  <c r="H31" i="13"/>
  <c r="H30" i="13"/>
  <c r="H29" i="13"/>
  <c r="I38" i="13" l="1"/>
  <c r="H32" i="13" s="1"/>
  <c r="I44" i="13"/>
  <c r="H43" i="13" s="1"/>
  <c r="I57" i="13"/>
  <c r="H54" i="13" s="1"/>
  <c r="I64" i="14"/>
  <c r="H7" i="14"/>
  <c r="H28" i="13"/>
  <c r="H27" i="13"/>
  <c r="H26" i="13"/>
  <c r="H25" i="13"/>
  <c r="H24" i="13"/>
  <c r="H23" i="13"/>
  <c r="H22" i="13"/>
  <c r="H21" i="13"/>
  <c r="H20" i="13"/>
  <c r="H19" i="13"/>
  <c r="H18" i="13"/>
  <c r="M17" i="13"/>
  <c r="H17" i="13"/>
  <c r="H16" i="13"/>
  <c r="H15" i="13"/>
  <c r="H13" i="13"/>
  <c r="H12" i="13"/>
  <c r="H11" i="13"/>
  <c r="H10" i="13"/>
  <c r="M9" i="13"/>
  <c r="H9" i="13"/>
  <c r="H8" i="13"/>
  <c r="I13" i="13" l="1"/>
  <c r="H7" i="13"/>
  <c r="M19" i="13"/>
  <c r="I28" i="13"/>
  <c r="H58" i="12"/>
  <c r="I59" i="13" l="1"/>
  <c r="H14" i="13"/>
  <c r="H59" i="13" s="1"/>
  <c r="J59" i="13" s="1"/>
  <c r="H57" i="12"/>
  <c r="H56" i="12"/>
  <c r="H55" i="12"/>
  <c r="I57" i="12" s="1"/>
  <c r="H54" i="12" l="1"/>
  <c r="H53" i="12"/>
  <c r="H52" i="12" l="1"/>
  <c r="H51" i="12"/>
  <c r="H50" i="12"/>
  <c r="H49" i="12"/>
  <c r="H48" i="12"/>
  <c r="H46" i="12"/>
  <c r="H45" i="12"/>
  <c r="M44" i="12"/>
  <c r="H44" i="12"/>
  <c r="H42" i="12"/>
  <c r="H41" i="12"/>
  <c r="H40" i="12"/>
  <c r="H39" i="12"/>
  <c r="H38" i="12"/>
  <c r="H37" i="12"/>
  <c r="H36" i="12"/>
  <c r="H35" i="12"/>
  <c r="H34" i="12"/>
  <c r="M33" i="12"/>
  <c r="H33" i="12"/>
  <c r="H31" i="12"/>
  <c r="H30" i="12"/>
  <c r="M35" i="12" l="1"/>
  <c r="I38" i="12"/>
  <c r="H32" i="12" s="1"/>
  <c r="I44" i="12"/>
  <c r="H43" i="12" s="1"/>
  <c r="I52" i="12"/>
  <c r="H29" i="12"/>
  <c r="H28" i="12"/>
  <c r="H27" i="12"/>
  <c r="H26" i="12"/>
  <c r="H25" i="12"/>
  <c r="H24" i="12"/>
  <c r="H23" i="12"/>
  <c r="H22" i="12"/>
  <c r="H21" i="12"/>
  <c r="H20" i="12"/>
  <c r="H19" i="12"/>
  <c r="H18" i="12"/>
  <c r="M17" i="12"/>
  <c r="H17" i="12"/>
  <c r="H16" i="12"/>
  <c r="H15" i="12"/>
  <c r="H13" i="12"/>
  <c r="H12" i="12"/>
  <c r="H11" i="12"/>
  <c r="H10" i="12"/>
  <c r="M9" i="12"/>
  <c r="J59" i="12" s="1"/>
  <c r="H9" i="12"/>
  <c r="H8" i="12"/>
  <c r="I13" i="12" l="1"/>
  <c r="H7" i="12" s="1"/>
  <c r="M19" i="12"/>
  <c r="I28" i="12"/>
  <c r="H14" i="12" s="1"/>
  <c r="H47" i="12"/>
  <c r="I59" i="12" l="1"/>
  <c r="H59" i="12"/>
  <c r="H81" i="11"/>
  <c r="H80" i="11"/>
  <c r="H79" i="11"/>
  <c r="H77" i="11"/>
  <c r="H76" i="11"/>
  <c r="H75" i="11"/>
  <c r="H73" i="11"/>
  <c r="H72" i="11"/>
  <c r="H71" i="11"/>
  <c r="H70" i="11"/>
  <c r="H69" i="11"/>
  <c r="M68" i="11"/>
  <c r="H68" i="11"/>
  <c r="H66" i="11"/>
  <c r="H65" i="11"/>
  <c r="H64" i="11"/>
  <c r="H63" i="11"/>
  <c r="H62" i="11"/>
  <c r="H61" i="11"/>
  <c r="H60" i="11"/>
  <c r="M59" i="11"/>
  <c r="H59" i="11"/>
  <c r="H58" i="11"/>
  <c r="H56" i="11"/>
  <c r="H55" i="11"/>
  <c r="H54" i="11"/>
  <c r="H53" i="11"/>
  <c r="H52" i="11"/>
  <c r="H51" i="11"/>
  <c r="H50" i="11"/>
  <c r="H49" i="11"/>
  <c r="H48" i="11"/>
  <c r="H47" i="11"/>
  <c r="H46" i="11"/>
  <c r="H45" i="11"/>
  <c r="H44" i="11"/>
  <c r="H43" i="11"/>
  <c r="H42" i="11"/>
  <c r="H41" i="11"/>
  <c r="H40" i="11"/>
  <c r="H39" i="11"/>
  <c r="H38" i="11"/>
  <c r="H37" i="11"/>
  <c r="H36" i="11"/>
  <c r="H35" i="11"/>
  <c r="H34" i="11"/>
  <c r="H33" i="11"/>
  <c r="H32" i="11"/>
  <c r="H31" i="11"/>
  <c r="H30" i="11"/>
  <c r="H29" i="11"/>
  <c r="H28" i="11"/>
  <c r="H27" i="11"/>
  <c r="H26" i="11"/>
  <c r="H25" i="11"/>
  <c r="H24" i="11"/>
  <c r="H23" i="11"/>
  <c r="H22" i="11"/>
  <c r="H21" i="11"/>
  <c r="H20" i="11"/>
  <c r="M19" i="11"/>
  <c r="H19" i="11"/>
  <c r="M18" i="11"/>
  <c r="H18" i="11"/>
  <c r="H17" i="11"/>
  <c r="H16" i="11"/>
  <c r="H14" i="11"/>
  <c r="H13" i="11"/>
  <c r="H12" i="11"/>
  <c r="H11" i="11"/>
  <c r="H10" i="11"/>
  <c r="M9" i="11"/>
  <c r="H9" i="11"/>
  <c r="H8" i="11"/>
  <c r="I81" i="11" l="1"/>
  <c r="H78" i="11" s="1"/>
  <c r="I29" i="11"/>
  <c r="M20" i="11"/>
  <c r="I63" i="11"/>
  <c r="H57" i="11" s="1"/>
  <c r="I68" i="11"/>
  <c r="H67" i="11" s="1"/>
  <c r="I76" i="11"/>
  <c r="H74" i="11" s="1"/>
  <c r="H15" i="11" l="1"/>
  <c r="I14" i="11" s="1"/>
  <c r="H7" i="11" s="1"/>
  <c r="H82" i="11"/>
  <c r="J82" i="11"/>
  <c r="I82" i="11" s="1"/>
  <c r="H56" i="10"/>
  <c r="H55" i="10"/>
  <c r="H54" i="10"/>
  <c r="H52" i="10"/>
  <c r="H51" i="10"/>
  <c r="H50" i="10"/>
  <c r="M49" i="10"/>
  <c r="H49" i="10"/>
  <c r="H47" i="10"/>
  <c r="H46" i="10"/>
  <c r="H45" i="10"/>
  <c r="H44" i="10"/>
  <c r="H43" i="10"/>
  <c r="H42" i="10"/>
  <c r="H41" i="10"/>
  <c r="M40" i="10"/>
  <c r="H40" i="10"/>
  <c r="H38" i="10"/>
  <c r="H37" i="10"/>
  <c r="H36" i="10"/>
  <c r="H35" i="10"/>
  <c r="H34" i="10"/>
  <c r="H33" i="10"/>
  <c r="H31" i="10"/>
  <c r="H30" i="10"/>
  <c r="H29" i="10"/>
  <c r="H28" i="10"/>
  <c r="H27" i="10"/>
  <c r="H26" i="10"/>
  <c r="H25" i="10"/>
  <c r="H24" i="10"/>
  <c r="H23" i="10"/>
  <c r="H22" i="10"/>
  <c r="H21" i="10"/>
  <c r="M20" i="10"/>
  <c r="H20" i="10"/>
  <c r="H19" i="10"/>
  <c r="H18" i="10"/>
  <c r="I38" i="10" l="1"/>
  <c r="H32" i="10" s="1"/>
  <c r="I31" i="10"/>
  <c r="H17" i="10" s="1"/>
  <c r="I40" i="10"/>
  <c r="H39" i="10" s="1"/>
  <c r="I52" i="10"/>
  <c r="H48" i="10" s="1"/>
  <c r="I56" i="10"/>
  <c r="H53" i="10" s="1"/>
  <c r="H16" i="10"/>
  <c r="H15" i="10"/>
  <c r="H14" i="10"/>
  <c r="H13" i="10"/>
  <c r="H12" i="10"/>
  <c r="H11" i="10"/>
  <c r="H10" i="10"/>
  <c r="M9" i="10"/>
  <c r="H9" i="10"/>
  <c r="H8" i="10"/>
  <c r="H60" i="9"/>
  <c r="H59" i="9"/>
  <c r="H58" i="9"/>
  <c r="H57" i="9"/>
  <c r="H56" i="9"/>
  <c r="H54" i="9"/>
  <c r="H53" i="9"/>
  <c r="H52" i="9"/>
  <c r="H51" i="9"/>
  <c r="H50" i="9"/>
  <c r="M48" i="9"/>
  <c r="H48" i="9"/>
  <c r="H46" i="9"/>
  <c r="H45" i="9"/>
  <c r="H44" i="9"/>
  <c r="H43" i="9"/>
  <c r="H42" i="9"/>
  <c r="M41" i="9"/>
  <c r="H41" i="9"/>
  <c r="H40" i="9"/>
  <c r="H38" i="9"/>
  <c r="H37" i="9"/>
  <c r="H36" i="9"/>
  <c r="H35" i="9"/>
  <c r="H34" i="9"/>
  <c r="H33" i="9"/>
  <c r="H32" i="9"/>
  <c r="H31" i="9"/>
  <c r="H30" i="9"/>
  <c r="H29" i="9"/>
  <c r="H28" i="9"/>
  <c r="H27" i="9"/>
  <c r="H26" i="9"/>
  <c r="H25" i="9"/>
  <c r="H24" i="9"/>
  <c r="H23" i="9"/>
  <c r="M22" i="9"/>
  <c r="J61" i="9" s="1"/>
  <c r="H22" i="9"/>
  <c r="H21" i="9"/>
  <c r="H20" i="9"/>
  <c r="I38" i="9" l="1"/>
  <c r="H19" i="9" s="1"/>
  <c r="I46" i="9"/>
  <c r="H39" i="9" s="1"/>
  <c r="M24" i="9"/>
  <c r="I48" i="9"/>
  <c r="H47" i="9" s="1"/>
  <c r="I54" i="9"/>
  <c r="H49" i="9" s="1"/>
  <c r="I60" i="9"/>
  <c r="H55" i="9" s="1"/>
  <c r="I16" i="10"/>
  <c r="I57" i="10" s="1"/>
  <c r="H18" i="9"/>
  <c r="H17" i="9"/>
  <c r="H16" i="9"/>
  <c r="H15" i="9"/>
  <c r="H14" i="9"/>
  <c r="H13" i="9"/>
  <c r="H12" i="9"/>
  <c r="H11" i="9"/>
  <c r="H10" i="9"/>
  <c r="H9" i="9"/>
  <c r="I18" i="9" l="1"/>
  <c r="I61" i="9" s="1"/>
  <c r="H7" i="10"/>
  <c r="H57" i="10" s="1"/>
  <c r="J57" i="10" s="1"/>
  <c r="H8" i="9"/>
  <c r="H61" i="9" s="1"/>
  <c r="H64" i="8" l="1"/>
  <c r="H63" i="8"/>
  <c r="H62" i="8"/>
  <c r="H61" i="8"/>
  <c r="H59" i="8"/>
  <c r="H58" i="8"/>
  <c r="H57" i="8"/>
  <c r="H56" i="8"/>
  <c r="H55" i="8"/>
  <c r="H54" i="8"/>
  <c r="M53" i="8"/>
  <c r="H53" i="8"/>
  <c r="H52" i="8"/>
  <c r="H50" i="8"/>
  <c r="H49" i="8"/>
  <c r="H48" i="8"/>
  <c r="H47" i="8"/>
  <c r="H46" i="8"/>
  <c r="M45" i="8"/>
  <c r="H45" i="8"/>
  <c r="I59" i="8" l="1"/>
  <c r="H51" i="8" s="1"/>
  <c r="I50" i="8" s="1"/>
  <c r="H44" i="8" s="1"/>
  <c r="H43" i="8"/>
  <c r="H42" i="8"/>
  <c r="H41" i="8"/>
  <c r="H40" i="8"/>
  <c r="H39" i="8"/>
  <c r="M38" i="8"/>
  <c r="H38" i="8"/>
  <c r="H37" i="8"/>
  <c r="H35" i="8"/>
  <c r="H34" i="8"/>
  <c r="H33" i="8"/>
  <c r="H32" i="8"/>
  <c r="H31" i="8"/>
  <c r="H30" i="8"/>
  <c r="H29" i="8"/>
  <c r="H28" i="8"/>
  <c r="H27" i="8"/>
  <c r="H26" i="8"/>
  <c r="H25" i="8"/>
  <c r="H24" i="8"/>
  <c r="H23" i="8"/>
  <c r="H22" i="8"/>
  <c r="H21" i="8"/>
  <c r="H20" i="8"/>
  <c r="H19" i="8"/>
  <c r="H18" i="8"/>
  <c r="M17" i="8"/>
  <c r="H17" i="8"/>
  <c r="M16" i="8"/>
  <c r="H16" i="8"/>
  <c r="H15" i="8"/>
  <c r="H14" i="8"/>
  <c r="H12" i="8"/>
  <c r="H11" i="8"/>
  <c r="M10" i="8"/>
  <c r="H10" i="8"/>
  <c r="H9" i="8"/>
  <c r="H64" i="7"/>
  <c r="H63" i="7"/>
  <c r="H62" i="7"/>
  <c r="H61" i="7"/>
  <c r="H60" i="7"/>
  <c r="H59" i="7"/>
  <c r="H57" i="7"/>
  <c r="H56" i="7"/>
  <c r="H55" i="7"/>
  <c r="H54" i="7"/>
  <c r="H53" i="7"/>
  <c r="H52" i="7"/>
  <c r="H50" i="7"/>
  <c r="H48" i="7"/>
  <c r="H47" i="7"/>
  <c r="H46" i="7"/>
  <c r="H45" i="7"/>
  <c r="H44" i="7"/>
  <c r="H43" i="7"/>
  <c r="M42" i="7"/>
  <c r="H42" i="7"/>
  <c r="I48" i="7" l="1"/>
  <c r="H41" i="7" s="1"/>
  <c r="I57" i="7"/>
  <c r="H51" i="7" s="1"/>
  <c r="I50" i="7" s="1"/>
  <c r="H49" i="7" s="1"/>
  <c r="I64" i="7"/>
  <c r="H58" i="7" s="1"/>
  <c r="I12" i="8"/>
  <c r="I15" i="8"/>
  <c r="M18" i="8"/>
  <c r="I35" i="8"/>
  <c r="H13" i="8" s="1"/>
  <c r="I43" i="8"/>
  <c r="H36" i="8" s="1"/>
  <c r="H40" i="7"/>
  <c r="H39" i="7"/>
  <c r="H38" i="7"/>
  <c r="H37" i="7"/>
  <c r="H36" i="7"/>
  <c r="H35" i="7"/>
  <c r="H34" i="7"/>
  <c r="H33" i="7"/>
  <c r="H32" i="7"/>
  <c r="H31" i="7"/>
  <c r="H30" i="7"/>
  <c r="H29" i="7"/>
  <c r="H28" i="7"/>
  <c r="H27" i="7"/>
  <c r="H26" i="7"/>
  <c r="H25" i="7"/>
  <c r="H24" i="7"/>
  <c r="H23" i="7"/>
  <c r="H22" i="7"/>
  <c r="H21" i="7"/>
  <c r="H20" i="7"/>
  <c r="M19" i="7"/>
  <c r="H19" i="7"/>
  <c r="H18" i="7"/>
  <c r="H17" i="7"/>
  <c r="H15" i="7"/>
  <c r="H14" i="7"/>
  <c r="H13" i="7"/>
  <c r="H12" i="7"/>
  <c r="H11" i="7"/>
  <c r="M10" i="7"/>
  <c r="H10" i="7"/>
  <c r="H9" i="7"/>
  <c r="I15" i="7" l="1"/>
  <c r="I40" i="7"/>
  <c r="H16" i="7" s="1"/>
  <c r="H8" i="7"/>
  <c r="H8" i="8"/>
  <c r="N66" i="6"/>
  <c r="N65" i="6"/>
  <c r="N63" i="6"/>
  <c r="N62" i="6"/>
  <c r="H62" i="6"/>
  <c r="H61" i="6"/>
  <c r="H60" i="6"/>
  <c r="H59" i="6"/>
  <c r="H58" i="6"/>
  <c r="H57" i="6"/>
  <c r="H56" i="6"/>
  <c r="H55" i="6"/>
  <c r="H53" i="6"/>
  <c r="N52" i="6"/>
  <c r="H52" i="6"/>
  <c r="H51" i="6"/>
  <c r="H50" i="6"/>
  <c r="H49" i="6"/>
  <c r="N48" i="6"/>
  <c r="H48" i="6"/>
  <c r="H46" i="6"/>
  <c r="H45" i="6"/>
  <c r="N44" i="6"/>
  <c r="H44" i="6"/>
  <c r="H43" i="6"/>
  <c r="H42" i="6"/>
  <c r="H41" i="6"/>
  <c r="H40" i="6"/>
  <c r="H39" i="6"/>
  <c r="N38" i="6"/>
  <c r="H38" i="6"/>
  <c r="H36" i="6"/>
  <c r="H35" i="6"/>
  <c r="H34" i="6"/>
  <c r="N33" i="6"/>
  <c r="H33" i="6"/>
  <c r="H32" i="6"/>
  <c r="H31" i="6"/>
  <c r="H30" i="6"/>
  <c r="H29" i="6"/>
  <c r="H28" i="6"/>
  <c r="H27" i="6"/>
  <c r="H26" i="6"/>
  <c r="H25" i="6"/>
  <c r="H24" i="6"/>
  <c r="H23" i="6"/>
  <c r="H22" i="6"/>
  <c r="H21" i="6"/>
  <c r="H20" i="6"/>
  <c r="N19" i="6"/>
  <c r="H19" i="6"/>
  <c r="I36" i="6" s="1"/>
  <c r="N18" i="6"/>
  <c r="H18" i="6"/>
  <c r="I65" i="7" l="1"/>
  <c r="N20" i="6"/>
  <c r="N64" i="6"/>
  <c r="H17" i="6"/>
  <c r="I46" i="6"/>
  <c r="H37" i="6" s="1"/>
  <c r="I53" i="6"/>
  <c r="H47" i="6" s="1"/>
  <c r="I62" i="6"/>
  <c r="H54" i="6" s="1"/>
  <c r="N67" i="6"/>
  <c r="H65" i="7"/>
  <c r="J65" i="7" s="1"/>
  <c r="H16" i="6"/>
  <c r="N15" i="6"/>
  <c r="H15" i="6"/>
  <c r="N14" i="6"/>
  <c r="H14" i="6"/>
  <c r="H13" i="6"/>
  <c r="H12" i="6"/>
  <c r="H11" i="6"/>
  <c r="H10" i="6"/>
  <c r="N9" i="6"/>
  <c r="M64" i="6" s="1"/>
  <c r="H9" i="6"/>
  <c r="N66" i="5"/>
  <c r="N65" i="5"/>
  <c r="N67" i="5" s="1"/>
  <c r="N63" i="5"/>
  <c r="N62" i="5"/>
  <c r="N64" i="5" s="1"/>
  <c r="I16" i="6" l="1"/>
  <c r="I63" i="6"/>
  <c r="N16" i="6"/>
  <c r="M67" i="6" s="1"/>
  <c r="H58" i="5"/>
  <c r="H57" i="5"/>
  <c r="N56" i="5"/>
  <c r="H56" i="5"/>
  <c r="I58" i="5" l="1"/>
  <c r="H55" i="5" s="1"/>
  <c r="H8" i="6"/>
  <c r="H63" i="6" s="1"/>
  <c r="H54" i="5"/>
  <c r="H53" i="5"/>
  <c r="N52" i="5"/>
  <c r="H52" i="5"/>
  <c r="H51" i="5"/>
  <c r="H50" i="5"/>
  <c r="N49" i="5"/>
  <c r="H49" i="5"/>
  <c r="I54" i="5" l="1"/>
  <c r="H48" i="5" s="1"/>
  <c r="H47" i="5"/>
  <c r="N46" i="5"/>
  <c r="H46" i="5"/>
  <c r="H45" i="5"/>
  <c r="N44" i="5"/>
  <c r="H44" i="5"/>
  <c r="H42" i="5"/>
  <c r="H41" i="5"/>
  <c r="H40" i="5"/>
  <c r="H39" i="5"/>
  <c r="N38" i="5"/>
  <c r="H37" i="5"/>
  <c r="H36" i="5"/>
  <c r="H35" i="5"/>
  <c r="H34" i="5"/>
  <c r="N33" i="5"/>
  <c r="H33" i="5"/>
  <c r="H32" i="5"/>
  <c r="H31" i="5"/>
  <c r="H30" i="5"/>
  <c r="H29" i="5"/>
  <c r="H28" i="5"/>
  <c r="H27" i="5"/>
  <c r="H26" i="5"/>
  <c r="H25" i="5"/>
  <c r="H24" i="5"/>
  <c r="H23" i="5"/>
  <c r="H22" i="5"/>
  <c r="H21" i="5"/>
  <c r="H20" i="5"/>
  <c r="N19" i="5"/>
  <c r="H19" i="5"/>
  <c r="N18" i="5"/>
  <c r="H18" i="5"/>
  <c r="H17" i="5"/>
  <c r="N15" i="5"/>
  <c r="N16" i="5" s="1"/>
  <c r="H15" i="5"/>
  <c r="H14" i="5"/>
  <c r="H13" i="5"/>
  <c r="H12" i="5"/>
  <c r="H11" i="5"/>
  <c r="H10" i="5"/>
  <c r="N9" i="5"/>
  <c r="H9" i="5"/>
  <c r="I15" i="5" l="1"/>
  <c r="I42" i="5"/>
  <c r="H38" i="5" s="1"/>
  <c r="N20" i="5"/>
  <c r="I37" i="5"/>
  <c r="H16" i="5" s="1"/>
  <c r="H8" i="5"/>
  <c r="M67" i="5"/>
  <c r="M64" i="5"/>
  <c r="I47" i="5"/>
  <c r="I59" i="5" l="1"/>
  <c r="H43" i="5"/>
  <c r="H59" i="5" s="1"/>
  <c r="H58" i="4"/>
  <c r="H57" i="4"/>
  <c r="H55" i="4"/>
  <c r="H54" i="4"/>
  <c r="H53" i="4"/>
  <c r="H52" i="4"/>
  <c r="M51" i="4"/>
  <c r="H51" i="4"/>
  <c r="I55" i="4" l="1"/>
  <c r="H50" i="4" s="1"/>
  <c r="I58" i="4"/>
  <c r="H56" i="4" s="1"/>
  <c r="H49" i="4"/>
  <c r="H48" i="4"/>
  <c r="M47" i="4"/>
  <c r="H47" i="4"/>
  <c r="H45" i="4"/>
  <c r="H44" i="4"/>
  <c r="H43" i="4"/>
  <c r="H42" i="4"/>
  <c r="H41" i="4"/>
  <c r="H40" i="4"/>
  <c r="H39" i="4"/>
  <c r="H38" i="4"/>
  <c r="H37" i="4"/>
  <c r="H36" i="4"/>
  <c r="H35" i="4"/>
  <c r="H34" i="4"/>
  <c r="H33" i="4"/>
  <c r="H32" i="4"/>
  <c r="H31" i="4"/>
  <c r="H30" i="4"/>
  <c r="H29" i="4"/>
  <c r="H28" i="4"/>
  <c r="H27" i="4"/>
  <c r="H26" i="4"/>
  <c r="M25" i="4"/>
  <c r="L59" i="4" s="1"/>
  <c r="H25" i="4"/>
  <c r="H24" i="4"/>
  <c r="H23" i="4"/>
  <c r="H22" i="4"/>
  <c r="H21" i="4"/>
  <c r="M20" i="4"/>
  <c r="H20" i="4"/>
  <c r="M19" i="4"/>
  <c r="M21" i="4" s="1"/>
  <c r="H19" i="4"/>
  <c r="H17" i="4"/>
  <c r="H16" i="4"/>
  <c r="H15" i="4"/>
  <c r="H14" i="4"/>
  <c r="H13" i="4"/>
  <c r="M12" i="4"/>
  <c r="K59" i="4" s="1"/>
  <c r="H12" i="4"/>
  <c r="H11" i="4"/>
  <c r="H10" i="4"/>
  <c r="M9" i="4"/>
  <c r="H9" i="4"/>
  <c r="J59" i="4" l="1"/>
  <c r="I49" i="4"/>
  <c r="H46" i="4" s="1"/>
  <c r="I45" i="4" s="1"/>
  <c r="H18" i="4" s="1"/>
  <c r="I17" i="4" s="1"/>
  <c r="I59" i="4" l="1"/>
  <c r="H8" i="4"/>
  <c r="H59" i="4" s="1"/>
  <c r="H61" i="27"/>
  <c r="H60" i="27"/>
  <c r="H59" i="27"/>
  <c r="H58" i="27"/>
  <c r="I58" i="27" s="1"/>
  <c r="H56" i="27"/>
  <c r="H55" i="27"/>
  <c r="H54" i="27"/>
  <c r="H57" i="27" l="1"/>
  <c r="I55" i="27"/>
  <c r="H52" i="27"/>
  <c r="H51" i="27"/>
  <c r="H50" i="27"/>
  <c r="H49" i="27"/>
  <c r="M48" i="27"/>
  <c r="H48" i="27"/>
  <c r="H47" i="27" s="1"/>
  <c r="H46" i="27"/>
  <c r="H45" i="27"/>
  <c r="H44" i="27"/>
  <c r="H43" i="27"/>
  <c r="M42" i="27"/>
  <c r="H42" i="27"/>
  <c r="H41" i="27"/>
  <c r="H40" i="27"/>
  <c r="H38" i="27"/>
  <c r="H37" i="27"/>
  <c r="H36" i="27"/>
  <c r="H35" i="27"/>
  <c r="H34" i="27"/>
  <c r="H33" i="27"/>
  <c r="H32" i="27"/>
  <c r="H31" i="27"/>
  <c r="H30" i="27"/>
  <c r="H29" i="27"/>
  <c r="H28" i="27"/>
  <c r="H27" i="27"/>
  <c r="H26" i="27"/>
  <c r="H25" i="27"/>
  <c r="H24" i="27"/>
  <c r="H23" i="27"/>
  <c r="H22" i="27"/>
  <c r="H21" i="27"/>
  <c r="H20" i="27"/>
  <c r="H19" i="27"/>
  <c r="H18" i="27"/>
  <c r="H17" i="27"/>
  <c r="H16" i="27"/>
  <c r="M15" i="27"/>
  <c r="H15" i="27"/>
  <c r="H14" i="27"/>
  <c r="H13" i="27"/>
  <c r="I29" i="27" l="1"/>
  <c r="H12" i="27" s="1"/>
  <c r="I23" i="27"/>
  <c r="J62" i="27"/>
  <c r="I45" i="27"/>
  <c r="H39" i="27" s="1"/>
  <c r="I48" i="27"/>
  <c r="H53" i="27"/>
  <c r="H11" i="27"/>
  <c r="H10" i="27"/>
  <c r="H9" i="27"/>
  <c r="H8" i="27"/>
  <c r="I11" i="27" l="1"/>
  <c r="I62" i="27" s="1"/>
  <c r="H57" i="26"/>
  <c r="H56" i="26"/>
  <c r="H54" i="26"/>
  <c r="I56" i="26" l="1"/>
  <c r="H7" i="27"/>
  <c r="H62" i="27" s="1"/>
  <c r="H53" i="26"/>
  <c r="H52" i="26"/>
  <c r="H51" i="26"/>
  <c r="H49" i="26"/>
  <c r="H48" i="26"/>
  <c r="M47" i="26"/>
  <c r="H47" i="26"/>
  <c r="H45" i="26"/>
  <c r="H44" i="26"/>
  <c r="M43" i="26"/>
  <c r="H43" i="26"/>
  <c r="H42" i="26"/>
  <c r="H41" i="26"/>
  <c r="H38" i="26"/>
  <c r="H37" i="26"/>
  <c r="H36" i="26"/>
  <c r="H35" i="26"/>
  <c r="H34" i="26"/>
  <c r="H33" i="26"/>
  <c r="H32" i="26"/>
  <c r="H31" i="26"/>
  <c r="H30" i="26"/>
  <c r="H29" i="26"/>
  <c r="H28" i="26"/>
  <c r="H27" i="26"/>
  <c r="H26" i="26"/>
  <c r="H25" i="26"/>
  <c r="H24" i="26"/>
  <c r="H23" i="26"/>
  <c r="M22" i="26"/>
  <c r="H22" i="26"/>
  <c r="H21" i="26"/>
  <c r="H20" i="26"/>
  <c r="H18" i="26"/>
  <c r="H17" i="26"/>
  <c r="H16" i="26"/>
  <c r="H15" i="26"/>
  <c r="H14" i="26"/>
  <c r="H13" i="26"/>
  <c r="M12" i="26"/>
  <c r="H12" i="26"/>
  <c r="M11" i="26"/>
  <c r="H11" i="26"/>
  <c r="H10" i="26"/>
  <c r="H9" i="26"/>
  <c r="H8" i="26"/>
  <c r="H46" i="26" l="1"/>
  <c r="I30" i="26"/>
  <c r="I47" i="26"/>
  <c r="I13" i="26"/>
  <c r="H7" i="26" s="1"/>
  <c r="I36" i="26"/>
  <c r="H19" i="26" s="1"/>
  <c r="J58" i="26"/>
  <c r="I44" i="26"/>
  <c r="H40" i="26" s="1"/>
  <c r="I53" i="26"/>
  <c r="H50" i="26" s="1"/>
  <c r="H55" i="26"/>
  <c r="I58" i="26" l="1"/>
  <c r="H58" i="26"/>
  <c r="H65" i="25"/>
  <c r="H63" i="25"/>
  <c r="H62" i="25"/>
  <c r="H61" i="25"/>
  <c r="H59" i="25"/>
  <c r="H58" i="25"/>
  <c r="H57" i="25"/>
  <c r="H56" i="25"/>
  <c r="H55" i="25"/>
  <c r="M54" i="25"/>
  <c r="I62" i="25" l="1"/>
  <c r="I63" i="25"/>
  <c r="H60" i="25" s="1"/>
  <c r="H54" i="25"/>
  <c r="I54" i="25" s="1"/>
  <c r="H53" i="25"/>
  <c r="H52" i="25"/>
  <c r="H51" i="25"/>
  <c r="H50" i="25"/>
  <c r="H49" i="25"/>
  <c r="H48" i="25"/>
  <c r="H47" i="25"/>
  <c r="H46" i="25"/>
  <c r="M45" i="25"/>
  <c r="H45" i="25"/>
  <c r="H44" i="25"/>
  <c r="H43" i="25"/>
  <c r="H42" i="25"/>
  <c r="H41" i="25"/>
  <c r="H40" i="25"/>
  <c r="H38" i="25"/>
  <c r="H37" i="25"/>
  <c r="H36" i="25"/>
  <c r="H35" i="25"/>
  <c r="H34" i="25"/>
  <c r="H33" i="25"/>
  <c r="H32" i="25"/>
  <c r="H31" i="25"/>
  <c r="H30" i="25"/>
  <c r="H29" i="25"/>
  <c r="H28" i="25"/>
  <c r="H27" i="25"/>
  <c r="H26" i="25"/>
  <c r="H25" i="25"/>
  <c r="H24" i="25"/>
  <c r="H23" i="25"/>
  <c r="H22" i="25"/>
  <c r="H21" i="25"/>
  <c r="H20" i="25"/>
  <c r="M19" i="25"/>
  <c r="H19" i="25"/>
  <c r="H18" i="25"/>
  <c r="H17" i="25"/>
  <c r="H15" i="25"/>
  <c r="H14" i="25"/>
  <c r="H13" i="25"/>
  <c r="M12" i="25"/>
  <c r="H12" i="25"/>
  <c r="M11" i="25"/>
  <c r="H11" i="25"/>
  <c r="H10" i="25"/>
  <c r="H9" i="25"/>
  <c r="H8" i="25"/>
  <c r="I27" i="25" l="1"/>
  <c r="I13" i="25"/>
  <c r="H7" i="25" s="1"/>
  <c r="I33" i="25"/>
  <c r="H16" i="25" s="1"/>
  <c r="J68" i="25"/>
  <c r="I46" i="25"/>
  <c r="H39" i="25" s="1"/>
  <c r="H46" i="24" l="1"/>
  <c r="H44" i="24"/>
  <c r="H43" i="24"/>
  <c r="H42" i="24"/>
  <c r="H40" i="24"/>
  <c r="H39" i="24"/>
  <c r="H38" i="24"/>
  <c r="M37" i="24"/>
  <c r="H37" i="24"/>
  <c r="H35" i="24"/>
  <c r="M34" i="24"/>
  <c r="H34" i="24"/>
  <c r="H33" i="24"/>
  <c r="H32" i="24"/>
  <c r="H31" i="24"/>
  <c r="H30" i="24"/>
  <c r="H29" i="24"/>
  <c r="H27" i="24"/>
  <c r="H26" i="24"/>
  <c r="H25" i="24"/>
  <c r="H24" i="24"/>
  <c r="H23" i="24"/>
  <c r="H22" i="24"/>
  <c r="H21" i="24"/>
  <c r="H20" i="24"/>
  <c r="H19" i="24"/>
  <c r="H18" i="24"/>
  <c r="M17" i="24"/>
  <c r="H17" i="24"/>
  <c r="H16" i="24"/>
  <c r="H15" i="24"/>
  <c r="H36" i="24" l="1"/>
  <c r="I37" i="24"/>
  <c r="I26" i="24"/>
  <c r="H14" i="24" s="1"/>
  <c r="J47" i="24"/>
  <c r="I35" i="24"/>
  <c r="H28" i="24" s="1"/>
  <c r="I43" i="24"/>
  <c r="I44" i="24"/>
  <c r="H41" i="24" s="1"/>
  <c r="I46" i="24"/>
  <c r="H13" i="24"/>
  <c r="H45" i="24" l="1"/>
  <c r="H12" i="24"/>
  <c r="M11" i="24"/>
  <c r="H11" i="24"/>
  <c r="M10" i="24"/>
  <c r="H10" i="24"/>
  <c r="H9" i="24"/>
  <c r="H8" i="24"/>
  <c r="I12" i="24" l="1"/>
  <c r="I47" i="24" s="1"/>
  <c r="M53" i="23"/>
  <c r="H53" i="23"/>
  <c r="H52" i="23"/>
  <c r="H50" i="23"/>
  <c r="H49" i="23"/>
  <c r="H48" i="23"/>
  <c r="H47" i="23"/>
  <c r="H45" i="23"/>
  <c r="H44" i="23"/>
  <c r="H43" i="23"/>
  <c r="H42" i="23"/>
  <c r="H41" i="23"/>
  <c r="M40" i="23"/>
  <c r="H40" i="23"/>
  <c r="H39" i="23"/>
  <c r="H38" i="23"/>
  <c r="M37" i="23"/>
  <c r="H37" i="23"/>
  <c r="H36" i="23"/>
  <c r="H35" i="23"/>
  <c r="H34" i="23"/>
  <c r="H32" i="23"/>
  <c r="H31" i="23"/>
  <c r="H30" i="23"/>
  <c r="H29" i="23"/>
  <c r="H28" i="23"/>
  <c r="H27" i="23"/>
  <c r="H26" i="23"/>
  <c r="H25" i="23"/>
  <c r="H24" i="23"/>
  <c r="H23" i="23"/>
  <c r="H22" i="23"/>
  <c r="H21" i="23"/>
  <c r="H20" i="23"/>
  <c r="H19" i="23"/>
  <c r="H18" i="23"/>
  <c r="H17" i="23"/>
  <c r="M16" i="23"/>
  <c r="H16" i="23"/>
  <c r="H15" i="23"/>
  <c r="H14" i="23"/>
  <c r="H12" i="23"/>
  <c r="M11" i="23"/>
  <c r="H11" i="23"/>
  <c r="M10" i="23"/>
  <c r="H10" i="23"/>
  <c r="H9" i="23"/>
  <c r="H8" i="23"/>
  <c r="M67" i="22"/>
  <c r="H67" i="22"/>
  <c r="H66" i="22"/>
  <c r="I66" i="22" s="1"/>
  <c r="H64" i="22"/>
  <c r="H63" i="22"/>
  <c r="H62" i="22"/>
  <c r="H61" i="22"/>
  <c r="H60" i="22"/>
  <c r="I40" i="23" l="1"/>
  <c r="I62" i="22"/>
  <c r="H59" i="22" s="1"/>
  <c r="H65" i="22"/>
  <c r="I61" i="22"/>
  <c r="I12" i="23"/>
  <c r="H7" i="23" s="1"/>
  <c r="I27" i="23"/>
  <c r="H13" i="23" s="1"/>
  <c r="I38" i="23"/>
  <c r="H33" i="23" s="1"/>
  <c r="I48" i="23"/>
  <c r="I49" i="23"/>
  <c r="H46" i="23" s="1"/>
  <c r="I52" i="23"/>
  <c r="J54" i="23"/>
  <c r="H7" i="24"/>
  <c r="H47" i="24" s="1"/>
  <c r="H58" i="22"/>
  <c r="H57" i="22"/>
  <c r="H56" i="22"/>
  <c r="H55" i="22"/>
  <c r="H54" i="22"/>
  <c r="M53" i="22"/>
  <c r="H53" i="22"/>
  <c r="H51" i="22"/>
  <c r="H50" i="22"/>
  <c r="H49" i="22"/>
  <c r="H48" i="22"/>
  <c r="H47" i="22"/>
  <c r="H46" i="22"/>
  <c r="H45" i="22"/>
  <c r="H44" i="22"/>
  <c r="H43" i="22"/>
  <c r="H42" i="22"/>
  <c r="M41" i="22"/>
  <c r="H41" i="22"/>
  <c r="H40" i="22"/>
  <c r="H39" i="22"/>
  <c r="H38" i="22"/>
  <c r="H37" i="22"/>
  <c r="H35" i="22"/>
  <c r="H34" i="22"/>
  <c r="H33" i="22"/>
  <c r="H32" i="22"/>
  <c r="H31" i="22"/>
  <c r="H30" i="22"/>
  <c r="H29" i="22"/>
  <c r="H28" i="22"/>
  <c r="H27" i="22"/>
  <c r="H26" i="22"/>
  <c r="H25" i="22"/>
  <c r="H24" i="22"/>
  <c r="H23" i="22"/>
  <c r="H22" i="22"/>
  <c r="H21" i="22"/>
  <c r="H20" i="22"/>
  <c r="M19" i="22"/>
  <c r="H19" i="22"/>
  <c r="H18" i="22"/>
  <c r="H17" i="22"/>
  <c r="H52" i="22" l="1"/>
  <c r="I53" i="22"/>
  <c r="I42" i="22"/>
  <c r="H36" i="22" s="1"/>
  <c r="I54" i="23"/>
  <c r="I30" i="22"/>
  <c r="H51" i="23"/>
  <c r="H54" i="23" s="1"/>
  <c r="H15" i="22"/>
  <c r="H16" i="22" l="1"/>
  <c r="H14" i="22"/>
  <c r="H13" i="22"/>
  <c r="H12" i="22"/>
  <c r="M11" i="22"/>
  <c r="H11" i="22"/>
  <c r="M10" i="22"/>
  <c r="H10" i="22"/>
  <c r="H9" i="22"/>
  <c r="H8" i="22"/>
  <c r="I14" i="22" l="1"/>
  <c r="I68" i="22"/>
  <c r="M12" i="22"/>
  <c r="J68" i="22" s="1"/>
  <c r="M54" i="21"/>
  <c r="H54" i="21"/>
  <c r="H53" i="21"/>
  <c r="H52" i="21"/>
  <c r="H50" i="21"/>
  <c r="H49" i="21"/>
  <c r="H48" i="21"/>
  <c r="H46" i="21"/>
  <c r="H45" i="21"/>
  <c r="H44" i="21"/>
  <c r="M43" i="21"/>
  <c r="H43" i="21"/>
  <c r="H41" i="21"/>
  <c r="M40" i="21"/>
  <c r="H40" i="21"/>
  <c r="H39" i="21"/>
  <c r="H38" i="21"/>
  <c r="H37" i="21"/>
  <c r="H36" i="21"/>
  <c r="H34" i="21"/>
  <c r="H33" i="21"/>
  <c r="H32" i="21"/>
  <c r="H31" i="21"/>
  <c r="H30" i="21"/>
  <c r="H29" i="21"/>
  <c r="H28" i="21"/>
  <c r="H27" i="21"/>
  <c r="H26" i="21"/>
  <c r="H25" i="21"/>
  <c r="H24" i="21"/>
  <c r="H23" i="21"/>
  <c r="H22" i="21"/>
  <c r="H21" i="21"/>
  <c r="H20" i="21"/>
  <c r="H19" i="21"/>
  <c r="M18" i="21"/>
  <c r="H18" i="21"/>
  <c r="H17" i="21"/>
  <c r="H16" i="21"/>
  <c r="H14" i="21"/>
  <c r="H13" i="21"/>
  <c r="I29" i="21" l="1"/>
  <c r="H15" i="21" s="1"/>
  <c r="I41" i="21"/>
  <c r="H35" i="21" s="1"/>
  <c r="I43" i="21"/>
  <c r="H42" i="21" s="1"/>
  <c r="I49" i="21"/>
  <c r="I50" i="21"/>
  <c r="H47" i="21" s="1"/>
  <c r="I52" i="21"/>
  <c r="H7" i="22"/>
  <c r="H68" i="22" s="1"/>
  <c r="H12" i="21"/>
  <c r="M11" i="21"/>
  <c r="H11" i="21"/>
  <c r="M10" i="21"/>
  <c r="M12" i="21" s="1"/>
  <c r="J55" i="21" s="1"/>
  <c r="H10" i="21"/>
  <c r="H9" i="21"/>
  <c r="H8" i="21"/>
  <c r="I14" i="21" l="1"/>
  <c r="H7" i="21" s="1"/>
  <c r="I55" i="21"/>
  <c r="H51" i="21"/>
  <c r="M67" i="20"/>
  <c r="H67" i="20"/>
  <c r="H66" i="20"/>
  <c r="H65" i="20"/>
  <c r="H63" i="20"/>
  <c r="H62" i="20"/>
  <c r="H61" i="20"/>
  <c r="H60" i="20"/>
  <c r="H58" i="20"/>
  <c r="H57" i="20"/>
  <c r="H56" i="20"/>
  <c r="M55" i="20"/>
  <c r="H55" i="20"/>
  <c r="H53" i="20"/>
  <c r="H52" i="20"/>
  <c r="H51" i="20"/>
  <c r="H50" i="20"/>
  <c r="H49" i="20"/>
  <c r="H48" i="20"/>
  <c r="H47" i="20"/>
  <c r="H46" i="20"/>
  <c r="H45" i="20"/>
  <c r="H55" i="21" l="1"/>
  <c r="I55" i="20"/>
  <c r="H54" i="20" s="1"/>
  <c r="I61" i="20"/>
  <c r="I62" i="20"/>
  <c r="H59" i="20" s="1"/>
  <c r="I65" i="20"/>
  <c r="H44" i="20"/>
  <c r="M43" i="20"/>
  <c r="H43" i="20"/>
  <c r="H42" i="20"/>
  <c r="H41" i="20"/>
  <c r="H40" i="20"/>
  <c r="H39" i="20"/>
  <c r="H38" i="20"/>
  <c r="H36" i="20"/>
  <c r="H35" i="20"/>
  <c r="H34" i="20"/>
  <c r="H33" i="20"/>
  <c r="H32" i="20"/>
  <c r="H31" i="20"/>
  <c r="H30" i="20"/>
  <c r="H29" i="20"/>
  <c r="H28" i="20"/>
  <c r="H27" i="20"/>
  <c r="H26" i="20"/>
  <c r="H25" i="20"/>
  <c r="H24" i="20"/>
  <c r="H23" i="20"/>
  <c r="H22" i="20"/>
  <c r="H21" i="20"/>
  <c r="H20" i="20"/>
  <c r="M19" i="20"/>
  <c r="H19" i="20"/>
  <c r="H18" i="20"/>
  <c r="H17" i="20"/>
  <c r="I44" i="20" l="1"/>
  <c r="H37" i="20" s="1"/>
  <c r="I30" i="20"/>
  <c r="H16" i="20" s="1"/>
  <c r="H64" i="20"/>
  <c r="H15" i="20"/>
  <c r="H14" i="20"/>
  <c r="H13" i="20"/>
  <c r="H12" i="20"/>
  <c r="M11" i="20"/>
  <c r="H11" i="20"/>
  <c r="M10" i="20"/>
  <c r="H10" i="20"/>
  <c r="H9" i="20"/>
  <c r="H8" i="20"/>
  <c r="I14" i="20" l="1"/>
  <c r="I68" i="20" s="1"/>
  <c r="M12" i="20"/>
  <c r="J68" i="20" s="1"/>
  <c r="H7" i="20" l="1"/>
  <c r="H68" i="20" s="1"/>
  <c r="M61" i="19"/>
  <c r="H61" i="19"/>
  <c r="H60" i="19"/>
  <c r="I60" i="19" s="1"/>
  <c r="H58" i="19"/>
  <c r="H57" i="19"/>
  <c r="H56" i="19"/>
  <c r="H54" i="19"/>
  <c r="H53" i="19"/>
  <c r="H52" i="19"/>
  <c r="H51" i="19"/>
  <c r="H50" i="19"/>
  <c r="H49" i="19"/>
  <c r="H48" i="19"/>
  <c r="H59" i="19" l="1"/>
  <c r="I57" i="19"/>
  <c r="I58" i="19"/>
  <c r="H47" i="19"/>
  <c r="M46" i="19"/>
  <c r="H46" i="19"/>
  <c r="H44" i="19"/>
  <c r="H43" i="19"/>
  <c r="M42" i="19"/>
  <c r="H42" i="19"/>
  <c r="H41" i="19"/>
  <c r="H40" i="19"/>
  <c r="H39" i="19"/>
  <c r="H38" i="19"/>
  <c r="H36" i="19"/>
  <c r="H35" i="19"/>
  <c r="H34" i="19"/>
  <c r="H33" i="19"/>
  <c r="H32" i="19"/>
  <c r="H31" i="19"/>
  <c r="H30" i="19"/>
  <c r="H29" i="19"/>
  <c r="H28" i="19"/>
  <c r="H27" i="19"/>
  <c r="H26" i="19"/>
  <c r="H25" i="19"/>
  <c r="H24" i="19"/>
  <c r="H23" i="19"/>
  <c r="H22" i="19"/>
  <c r="H21" i="19"/>
  <c r="H20" i="19"/>
  <c r="H19" i="19"/>
  <c r="H18" i="19"/>
  <c r="M17" i="19"/>
  <c r="H17" i="19"/>
  <c r="H16" i="19"/>
  <c r="H15" i="19"/>
  <c r="H13" i="19"/>
  <c r="H12" i="19"/>
  <c r="I28" i="19" l="1"/>
  <c r="H14" i="19" s="1"/>
  <c r="I43" i="19"/>
  <c r="H37" i="19" s="1"/>
  <c r="I46" i="19"/>
  <c r="H45" i="19" s="1"/>
  <c r="H55" i="19"/>
  <c r="H11" i="19"/>
  <c r="M10" i="19"/>
  <c r="H10" i="19"/>
  <c r="M9" i="19"/>
  <c r="M11" i="19" s="1"/>
  <c r="J62" i="19" s="1"/>
  <c r="H9" i="19"/>
  <c r="H8" i="19"/>
  <c r="I13" i="19" l="1"/>
  <c r="H7" i="19" s="1"/>
  <c r="H62" i="19" s="1"/>
  <c r="I62" i="19" l="1"/>
  <c r="H58" i="18"/>
  <c r="M57" i="18"/>
  <c r="H57" i="18"/>
  <c r="H56" i="18"/>
  <c r="H55" i="18"/>
  <c r="H53" i="18"/>
  <c r="I55" i="18" l="1"/>
  <c r="H52" i="18"/>
  <c r="H51" i="18"/>
  <c r="H50" i="18"/>
  <c r="H49" i="18"/>
  <c r="H48" i="18"/>
  <c r="H47" i="18"/>
  <c r="H46" i="18"/>
  <c r="H45" i="18"/>
  <c r="M43" i="18"/>
  <c r="H43" i="18"/>
  <c r="H41" i="18"/>
  <c r="H40" i="18"/>
  <c r="M39" i="18"/>
  <c r="H39" i="18"/>
  <c r="H38" i="18"/>
  <c r="H37" i="18"/>
  <c r="H36" i="18"/>
  <c r="H35" i="18"/>
  <c r="H33" i="18"/>
  <c r="H32" i="18"/>
  <c r="H31" i="18"/>
  <c r="H30" i="18"/>
  <c r="H29" i="18"/>
  <c r="H28" i="18"/>
  <c r="H27" i="18"/>
  <c r="H26" i="18"/>
  <c r="H25" i="18"/>
  <c r="H24" i="18"/>
  <c r="H23" i="18"/>
  <c r="H22" i="18"/>
  <c r="M21" i="18"/>
  <c r="H21" i="18"/>
  <c r="H20" i="18"/>
  <c r="H19" i="18"/>
  <c r="H17" i="18"/>
  <c r="H16" i="18"/>
  <c r="H15" i="18"/>
  <c r="H14" i="18"/>
  <c r="H13" i="18"/>
  <c r="H12" i="18"/>
  <c r="H11" i="18"/>
  <c r="M10" i="18"/>
  <c r="H10" i="18"/>
  <c r="M9" i="18"/>
  <c r="H9" i="18"/>
  <c r="H8" i="18"/>
  <c r="M11" i="18" l="1"/>
  <c r="J59" i="18" s="1"/>
  <c r="I13" i="18"/>
  <c r="H7" i="18" s="1"/>
  <c r="I32" i="18"/>
  <c r="H18" i="18" s="1"/>
  <c r="I40" i="18"/>
  <c r="H34" i="18" s="1"/>
  <c r="I43" i="18"/>
  <c r="H42" i="18" s="1"/>
  <c r="I52" i="18"/>
  <c r="H44" i="18" s="1"/>
  <c r="H54" i="18"/>
  <c r="H63" i="16"/>
  <c r="H62" i="16"/>
  <c r="H60" i="16"/>
  <c r="H59" i="16"/>
  <c r="M58" i="16"/>
  <c r="I59" i="18" l="1"/>
  <c r="H59" i="18"/>
  <c r="I62" i="16"/>
  <c r="H58" i="16"/>
  <c r="I58" i="16" l="1"/>
  <c r="H57" i="16" s="1"/>
  <c r="H61" i="16"/>
  <c r="H56" i="16"/>
  <c r="H55" i="16"/>
  <c r="H54" i="16"/>
  <c r="H53" i="16"/>
  <c r="H52" i="16"/>
  <c r="H51" i="16"/>
  <c r="H50" i="16"/>
  <c r="H49" i="16"/>
  <c r="H48" i="16"/>
  <c r="H47" i="16"/>
  <c r="H46" i="16"/>
  <c r="H45" i="16"/>
  <c r="H43" i="16"/>
  <c r="H42" i="16"/>
  <c r="H41" i="16"/>
  <c r="H40" i="16"/>
  <c r="H39" i="16"/>
  <c r="H38" i="16"/>
  <c r="H37" i="16"/>
  <c r="H36" i="16"/>
  <c r="H35" i="16"/>
  <c r="H34" i="16"/>
  <c r="H33" i="16"/>
  <c r="H32" i="16"/>
  <c r="H31" i="16"/>
  <c r="H30" i="16"/>
  <c r="H29" i="16"/>
  <c r="H28" i="16"/>
  <c r="M27" i="16"/>
  <c r="H27" i="16"/>
  <c r="H26" i="16"/>
  <c r="H25" i="16"/>
  <c r="H23" i="16"/>
  <c r="H22" i="16"/>
  <c r="H21" i="16"/>
  <c r="I38" i="16" l="1"/>
  <c r="H24" i="16" s="1"/>
  <c r="M29" i="16"/>
  <c r="I50" i="16"/>
  <c r="H20" i="16"/>
  <c r="H19" i="16"/>
  <c r="H18" i="16"/>
  <c r="H17" i="16"/>
  <c r="H16" i="16"/>
  <c r="H15" i="16"/>
  <c r="H14" i="16"/>
  <c r="H13" i="16"/>
  <c r="H12" i="16"/>
  <c r="H11" i="16"/>
  <c r="H10" i="16"/>
  <c r="M9" i="16"/>
  <c r="H44" i="16" l="1"/>
  <c r="H9" i="16"/>
  <c r="H8" i="16"/>
  <c r="I23" i="16" l="1"/>
  <c r="I64" i="16" s="1"/>
  <c r="H17" i="17"/>
  <c r="H16" i="17"/>
  <c r="H15" i="17"/>
  <c r="H7" i="16" l="1"/>
  <c r="H64" i="16" s="1"/>
  <c r="J64" i="16" s="1"/>
  <c r="H14" i="17"/>
  <c r="H13" i="17"/>
  <c r="H12" i="17"/>
  <c r="H11" i="17"/>
  <c r="H10" i="17"/>
  <c r="H9" i="17"/>
  <c r="M8" i="17"/>
  <c r="H7" i="17" s="1"/>
  <c r="H8" i="17"/>
  <c r="H78" i="15" l="1"/>
  <c r="H77" i="15"/>
  <c r="M76" i="15"/>
  <c r="H76" i="15"/>
  <c r="H75" i="15"/>
  <c r="H74" i="15" l="1"/>
  <c r="I74" i="15" s="1"/>
  <c r="H73" i="15" s="1"/>
  <c r="H72" i="15"/>
  <c r="H71" i="15"/>
  <c r="H70" i="15" l="1"/>
  <c r="H69" i="15"/>
  <c r="H68" i="15"/>
  <c r="H66" i="15"/>
  <c r="I70" i="15" s="1"/>
  <c r="H65" i="15" s="1"/>
  <c r="H64" i="15"/>
  <c r="H63" i="15"/>
  <c r="H62" i="15"/>
  <c r="H61" i="15"/>
  <c r="H60" i="15" l="1"/>
  <c r="H59" i="15"/>
  <c r="H58" i="15"/>
  <c r="H57" i="15"/>
  <c r="M56" i="15"/>
  <c r="H56" i="15"/>
  <c r="I56" i="15" s="1"/>
  <c r="H55" i="15" s="1"/>
  <c r="H54" i="15"/>
  <c r="H53" i="15"/>
  <c r="H52" i="15"/>
  <c r="H51" i="15"/>
  <c r="H50" i="15"/>
  <c r="H49" i="15"/>
  <c r="M48" i="15" l="1"/>
  <c r="H48" i="15"/>
  <c r="H47" i="15"/>
  <c r="H46" i="15"/>
  <c r="H45" i="15"/>
  <c r="H44" i="15"/>
  <c r="H42" i="15"/>
  <c r="H41" i="15"/>
  <c r="H40" i="15"/>
  <c r="H39" i="15"/>
  <c r="H38" i="15"/>
  <c r="H37" i="15"/>
  <c r="H36" i="15"/>
  <c r="H35" i="15"/>
  <c r="I49" i="15" l="1"/>
  <c r="H43" i="15" s="1"/>
  <c r="H34" i="15"/>
  <c r="H33" i="15"/>
  <c r="H32" i="15"/>
  <c r="H31" i="15"/>
  <c r="H30" i="15"/>
  <c r="H29" i="15"/>
  <c r="H28" i="15"/>
  <c r="H27" i="15"/>
  <c r="H26" i="15"/>
  <c r="H25" i="15"/>
  <c r="H24" i="15"/>
  <c r="H23" i="15"/>
  <c r="H22" i="15"/>
  <c r="H21" i="15"/>
  <c r="H20" i="15"/>
  <c r="H19" i="15"/>
  <c r="H18" i="15"/>
  <c r="M17" i="15"/>
  <c r="H17" i="15"/>
  <c r="H16" i="15"/>
  <c r="H15" i="15"/>
  <c r="H13" i="15"/>
  <c r="H12" i="15"/>
  <c r="H11" i="15"/>
  <c r="M10" i="15"/>
  <c r="H10" i="15"/>
  <c r="M9" i="15"/>
  <c r="H9" i="15"/>
  <c r="H8" i="15"/>
  <c r="M11" i="15" l="1"/>
  <c r="J79" i="15" s="1"/>
  <c r="I28" i="15"/>
  <c r="H14" i="15" s="1"/>
  <c r="I13" i="15" s="1"/>
  <c r="H7" i="15" l="1"/>
  <c r="H79" i="15" s="1"/>
  <c r="I79" i="15"/>
  <c r="I65" i="25" l="1"/>
  <c r="H64" i="25" s="1"/>
  <c r="H68" i="25" s="1"/>
  <c r="I64" i="8"/>
  <c r="I65" i="8" s="1"/>
  <c r="I60" i="14"/>
  <c r="H55" i="14" s="1"/>
  <c r="I62" i="14"/>
  <c r="H61" i="14" s="1"/>
  <c r="H60" i="8" l="1"/>
  <c r="H65" i="8" s="1"/>
  <c r="H64" i="14"/>
  <c r="J64" i="14" s="1"/>
  <c r="J65" i="8"/>
  <c r="I68" i="25"/>
</calcChain>
</file>

<file path=xl/sharedStrings.xml><?xml version="1.0" encoding="utf-8"?>
<sst xmlns="http://schemas.openxmlformats.org/spreadsheetml/2006/main" count="4606" uniqueCount="717">
  <si>
    <t>UBND TỈNH TÂY NINH</t>
  </si>
  <si>
    <t>CỘNG HÒA XÃ HỘI CHỦ NGHĨA VIỆT NAM</t>
  </si>
  <si>
    <r>
      <t xml:space="preserve">QUỸ </t>
    </r>
    <r>
      <rPr>
        <b/>
        <u/>
        <sz val="13"/>
        <rFont val="Times New Roman"/>
        <family val="1"/>
      </rPr>
      <t>ĐẦU TƯ PHÁT</t>
    </r>
    <r>
      <rPr>
        <b/>
        <sz val="13"/>
        <rFont val="Times New Roman"/>
        <family val="1"/>
      </rPr>
      <t xml:space="preserve"> TRIỂN</t>
    </r>
  </si>
  <si>
    <t>Độc lập - Tự do - Hạnh phúc</t>
  </si>
  <si>
    <t>BẢNG TỔNG HỢP ĐỀ XUẤT MUA VĂN PHÒNG PHẨM CÁC PHÒNG</t>
  </si>
  <si>
    <t>STT</t>
  </si>
  <si>
    <t>TÊN LOẠI</t>
  </si>
  <si>
    <t>ĐVT</t>
  </si>
  <si>
    <t>SỐ LƯỢNG</t>
  </si>
  <si>
    <t>KÝ NHẬN</t>
  </si>
  <si>
    <t>GHI CHÚ</t>
  </si>
  <si>
    <t>PHÒNG TÀI CHÍNH KẾ TOÁN</t>
  </si>
  <si>
    <t>Gram</t>
  </si>
  <si>
    <t>02</t>
  </si>
  <si>
    <t>Cây</t>
  </si>
  <si>
    <t>07</t>
  </si>
  <si>
    <t>Hộp</t>
  </si>
  <si>
    <t>01</t>
  </si>
  <si>
    <t>03</t>
  </si>
  <si>
    <t>Bìa nút</t>
  </si>
  <si>
    <t>Xấp</t>
  </si>
  <si>
    <t>PHÒNG TỔ CHỨC HÀNH CHÍNH</t>
  </si>
  <si>
    <t>Giấy A4</t>
  </si>
  <si>
    <t>05</t>
  </si>
  <si>
    <t>Sáp thơm</t>
  </si>
  <si>
    <t>Chai</t>
  </si>
  <si>
    <t>Cục</t>
  </si>
  <si>
    <t>PHÒNG ĐẦU TƯ</t>
  </si>
  <si>
    <t>PHÒNG TÍN DỤNG</t>
  </si>
  <si>
    <t xml:space="preserve">            LẬP BẢNG</t>
  </si>
  <si>
    <t>Q.Trưởng phòng</t>
  </si>
  <si>
    <t>PHÓ GIÁM ĐỐC</t>
  </si>
  <si>
    <t>Nguyễn Thị Mỹ Châu</t>
  </si>
  <si>
    <t>Bìa lá</t>
  </si>
  <si>
    <t>Quyển</t>
  </si>
  <si>
    <t>Dao rọc giấy</t>
  </si>
  <si>
    <t>Cái</t>
  </si>
  <si>
    <t>Cuồn</t>
  </si>
  <si>
    <t>Cây rác trung</t>
  </si>
  <si>
    <t xml:space="preserve">Cái </t>
  </si>
  <si>
    <t>Tập 100 trang</t>
  </si>
  <si>
    <t>Cuộn</t>
  </si>
  <si>
    <t>Bìa kiếng</t>
  </si>
  <si>
    <t>Bìa</t>
  </si>
  <si>
    <t>04</t>
  </si>
  <si>
    <t xml:space="preserve">Quyển </t>
  </si>
  <si>
    <t>THÁNG 03/2020</t>
  </si>
  <si>
    <t xml:space="preserve"> - Căn cứ Quyết định số 05/QĐ-QĐTPT ngày 15/02/2019 của Quỹ Đầu tư phát triển về việc ban hành Quy chế chi tiêu nội bộ của Quỹ Đầu tư phát triển Tây Ninh năm 2019;</t>
  </si>
  <si>
    <t>Giấy A4 bìa cứng</t>
  </si>
  <si>
    <t>1 trắng, 1 hồng</t>
  </si>
  <si>
    <t>Khăn giấy</t>
  </si>
  <si>
    <t>Băng keo trong 1 phân</t>
  </si>
  <si>
    <t xml:space="preserve">Viết bi xanh </t>
  </si>
  <si>
    <t>08</t>
  </si>
  <si>
    <t>Bịt đầu mạng</t>
  </si>
  <si>
    <t>Túi</t>
  </si>
  <si>
    <t>Kẹp bướm 15mm</t>
  </si>
  <si>
    <t>Kẹp bướm 19mm</t>
  </si>
  <si>
    <t>Đồ chuốt viết chì</t>
  </si>
  <si>
    <t>Băng keo trong lớn</t>
  </si>
  <si>
    <t>Bìa còng 7 phân</t>
  </si>
  <si>
    <t>Bấm lỗ trung</t>
  </si>
  <si>
    <t>Sổ lý lịch 2A</t>
  </si>
  <si>
    <t>Cuốn</t>
  </si>
  <si>
    <t>15</t>
  </si>
  <si>
    <t>Bìa phân trang 12 tấm</t>
  </si>
  <si>
    <t>Accord nhựa</t>
  </si>
  <si>
    <t>Miếng lót chuột</t>
  </si>
  <si>
    <t>Tấm</t>
  </si>
  <si>
    <t>Bảng tên đeo</t>
  </si>
  <si>
    <t>06</t>
  </si>
  <si>
    <t>Nước lau sàn</t>
  </si>
  <si>
    <t>Nước rửa chén</t>
  </si>
  <si>
    <t>Nước rửa tay</t>
  </si>
  <si>
    <t>Nước rửa tay khô</t>
  </si>
  <si>
    <t>Xịt kiến</t>
  </si>
  <si>
    <t>Bao tay rửa chén</t>
  </si>
  <si>
    <t>Cặp</t>
  </si>
  <si>
    <t>Khăn lau ly</t>
  </si>
  <si>
    <t>Remote máy karaoke</t>
  </si>
  <si>
    <t xml:space="preserve">Cây rác tiểu </t>
  </si>
  <si>
    <t>Giấy vệ sinh</t>
  </si>
  <si>
    <t>25</t>
  </si>
  <si>
    <t>Hồng Lê Minh Nguyệt
Nguyễn Châu Tuấn</t>
  </si>
  <si>
    <t>Bìa trình ký</t>
  </si>
  <si>
    <t>Xịt phòng (hương chanh)</t>
  </si>
  <si>
    <t>Kim bấm</t>
  </si>
  <si>
    <t>Đồ gỡ kim</t>
  </si>
  <si>
    <t>Băng keo trong</t>
  </si>
  <si>
    <t>Bút dạ quang</t>
  </si>
  <si>
    <t xml:space="preserve">Sổ bìa da A4 </t>
  </si>
  <si>
    <t>PHÒNG TỔNG HỢP</t>
  </si>
  <si>
    <t>Bìa 3 dây 7 phân</t>
  </si>
  <si>
    <t>10</t>
  </si>
  <si>
    <t>Sổ công tác</t>
  </si>
  <si>
    <t>Tây Ninh, ngày        tháng  03 năm 2020</t>
  </si>
  <si>
    <t xml:space="preserve">        Bùi Thị Trà Mi</t>
  </si>
  <si>
    <t>THÁNG 4/2020</t>
  </si>
  <si>
    <t>Mộc tên đỏ</t>
  </si>
  <si>
    <t>Phạm Hồng Hải</t>
  </si>
  <si>
    <t>Kẹp bướm 51mm</t>
  </si>
  <si>
    <t>Kẹp bướm 25mm</t>
  </si>
  <si>
    <t>Chuột máy vi tính</t>
  </si>
  <si>
    <t>PHÒNG KIỂM TRA</t>
  </si>
  <si>
    <t>Tây Ninh, ngày        tháng  4 năm 2020</t>
  </si>
  <si>
    <t>Viết lông bảng</t>
  </si>
  <si>
    <t>Viết dạ quang</t>
  </si>
  <si>
    <t>Viết bi Nhật</t>
  </si>
  <si>
    <t>Băng keo xanh (3 phân)</t>
  </si>
  <si>
    <t>Băng keo trong (2 phân)</t>
  </si>
  <si>
    <t>Hồ dán</t>
  </si>
  <si>
    <t>20</t>
  </si>
  <si>
    <t>Lá cờ</t>
  </si>
  <si>
    <t>USB 16GB</t>
  </si>
  <si>
    <t>Viết xóa kéo</t>
  </si>
  <si>
    <t xml:space="preserve">Xịt kiến </t>
  </si>
  <si>
    <t>Nước tẩy Duck</t>
  </si>
  <si>
    <t>Xịt phòng Glade</t>
  </si>
  <si>
    <t>Gỡ kim</t>
  </si>
  <si>
    <t>Bìa 3 dây 15 phân</t>
  </si>
  <si>
    <t>Giấy A5</t>
  </si>
  <si>
    <t>Note vàng 3x3</t>
  </si>
  <si>
    <t>Giấy A4 bìa cứng (xanh lá)</t>
  </si>
  <si>
    <t>THÁNG 5/2020</t>
  </si>
  <si>
    <t>Bấm kim</t>
  </si>
  <si>
    <t>Giấy A4 bìa cứng (hồng)</t>
  </si>
  <si>
    <t>Kềm</t>
  </si>
  <si>
    <t>Viết mực nước đỏ</t>
  </si>
  <si>
    <t xml:space="preserve">Băng keo đỏ (3 phân) </t>
  </si>
  <si>
    <t xml:space="preserve">Bìa A4 thái mỏng bông </t>
  </si>
  <si>
    <t>Hóa đơn bán lẻ</t>
  </si>
  <si>
    <t xml:space="preserve">Sáp thơm </t>
  </si>
  <si>
    <t>Nước chà nhà tắm Duck</t>
  </si>
  <si>
    <t>Xịt kiến Jumbo</t>
  </si>
  <si>
    <t>Chổi quét nhà</t>
  </si>
  <si>
    <t>Bột giặt OMO 1 kg</t>
  </si>
  <si>
    <t>Bịch</t>
  </si>
  <si>
    <t>Đồ hốt rác</t>
  </si>
  <si>
    <t xml:space="preserve">Ly </t>
  </si>
  <si>
    <t>18</t>
  </si>
  <si>
    <t>Kim kẹp</t>
  </si>
  <si>
    <t>Giấy Note nhựa 5 màu</t>
  </si>
  <si>
    <t>Chuột máy tính</t>
  </si>
  <si>
    <t>Nguyễn Thị Thu An</t>
  </si>
  <si>
    <t>Dây nguồn máy tính</t>
  </si>
  <si>
    <t>Nguyễn Ngọc Lý</t>
  </si>
  <si>
    <t>Hộp đựng bút để bàn</t>
  </si>
  <si>
    <t>Kéo</t>
  </si>
  <si>
    <t>Viết dạ quang vàng</t>
  </si>
  <si>
    <t>Thước 30cm</t>
  </si>
  <si>
    <t>Sổ notebook</t>
  </si>
  <si>
    <t>Pin 2A</t>
  </si>
  <si>
    <t>Pin 3A</t>
  </si>
  <si>
    <t>Nước rửa kính</t>
  </si>
  <si>
    <t>Tây Ninh, ngày        tháng  5 năm 2020</t>
  </si>
  <si>
    <t>KT.GIÁM ĐỐC</t>
  </si>
  <si>
    <t>THÁNG 6/2020</t>
  </si>
  <si>
    <t>Kim kẹp giấy nhựa</t>
  </si>
  <si>
    <t>Bịch lớn</t>
  </si>
  <si>
    <t>mét</t>
  </si>
  <si>
    <t>Dây cáp mạng</t>
  </si>
  <si>
    <t>Viết bi xanh</t>
  </si>
  <si>
    <t xml:space="preserve">Sổ lý lịch </t>
  </si>
  <si>
    <t>Bàn phím máy vi tính</t>
  </si>
  <si>
    <t>Đồ rửa chén</t>
  </si>
  <si>
    <t>Nước Acytol</t>
  </si>
  <si>
    <t>Pin remote nhà xe</t>
  </si>
  <si>
    <t>Xịt phòng</t>
  </si>
  <si>
    <t>Nước rửa chén (chanh)</t>
  </si>
  <si>
    <t>Nước tẩy quần áo</t>
  </si>
  <si>
    <t>Khăn lau</t>
  </si>
  <si>
    <t>Dương Thị Thu Trang</t>
  </si>
  <si>
    <t xml:space="preserve">Giấy Note vàng 3x4 </t>
  </si>
  <si>
    <t>Máy tính Casio JS-40TS</t>
  </si>
  <si>
    <t>Băng keo xanh</t>
  </si>
  <si>
    <t>Băng keo trong nhỏ</t>
  </si>
  <si>
    <t>Bìa A4 đủ màu</t>
  </si>
  <si>
    <t>Băng keo 2 mặt (xốp)</t>
  </si>
  <si>
    <t>Tây Ninh, ngày        tháng  6 năm 2020</t>
  </si>
  <si>
    <t>Phó phòng</t>
  </si>
  <si>
    <t>Thới Thị Hoa Thơm</t>
  </si>
  <si>
    <t>QUỸ ĐẦU TƯ PHÁT TRIỂN</t>
  </si>
  <si>
    <t xml:space="preserve">               Lập Bảng</t>
  </si>
  <si>
    <t>Giấy A4 Supreme 80gsm</t>
  </si>
  <si>
    <t>Photocopy</t>
  </si>
  <si>
    <t>Giấy A4 Supreme 70gsm</t>
  </si>
  <si>
    <t>In (Phòng TCHC, BGĐ)</t>
  </si>
  <si>
    <t>Pin tiểu 2A</t>
  </si>
  <si>
    <t>Giấy A4 80</t>
  </si>
  <si>
    <t>Giấy A4 70</t>
  </si>
  <si>
    <t>Mực nạp</t>
  </si>
  <si>
    <t>Gạt mực</t>
  </si>
  <si>
    <t>Bơm mực</t>
  </si>
  <si>
    <t>Tổng cộng</t>
  </si>
  <si>
    <t xml:space="preserve">Bơm mực </t>
  </si>
  <si>
    <t xml:space="preserve">Bơm mực (PGĐ: 2, TCHC) </t>
  </si>
  <si>
    <r>
      <t xml:space="preserve">QUỸ </t>
    </r>
    <r>
      <rPr>
        <b/>
        <u/>
        <sz val="14"/>
        <rFont val="Times New Roman"/>
        <family val="1"/>
      </rPr>
      <t>ĐẦU TƯ PHÁT</t>
    </r>
    <r>
      <rPr>
        <b/>
        <sz val="14"/>
        <rFont val="Times New Roman"/>
        <family val="1"/>
      </rPr>
      <t xml:space="preserve"> TRIỂN</t>
    </r>
  </si>
  <si>
    <t>Băng keo trong 5 phân</t>
  </si>
  <si>
    <t>Tổng</t>
  </si>
  <si>
    <t>VPP, vdvp</t>
  </si>
  <si>
    <t>Bơm Photo</t>
  </si>
  <si>
    <t>VPP, VDVP</t>
  </si>
  <si>
    <t>Máy Photo</t>
  </si>
  <si>
    <t>THÁNG 7/2020</t>
  </si>
  <si>
    <t>Máy tính Casio</t>
  </si>
  <si>
    <t>Thùng đựng hồ sơ (25x35x25)</t>
  </si>
  <si>
    <t>Viết xóa nước</t>
  </si>
  <si>
    <t>Khăn lau vệ sinh</t>
  </si>
  <si>
    <t>Tây Ninh, ngày        tháng  7 năm 2020</t>
  </si>
  <si>
    <t>Sọt rác có nắp</t>
  </si>
  <si>
    <t>Kẹp bướm 32mm</t>
  </si>
  <si>
    <t>Mộc tên xanh</t>
  </si>
  <si>
    <t>Chuột máy tính có dây</t>
  </si>
  <si>
    <t>Pin tiểu AAA</t>
  </si>
  <si>
    <t>Giấy vệ sinh Vinaroll</t>
  </si>
  <si>
    <t>Ngô Phạm Phương Thu</t>
  </si>
  <si>
    <t>Bìa lỗ xấp</t>
  </si>
  <si>
    <t>Gôm tẩy bút chì</t>
  </si>
  <si>
    <t>Nguyễn Thanh Tú</t>
  </si>
  <si>
    <t xml:space="preserve">Nước lau sàn </t>
  </si>
  <si>
    <t xml:space="preserve">Nước rửa tay </t>
  </si>
  <si>
    <t xml:space="preserve">Nước rửa chén </t>
  </si>
  <si>
    <t xml:space="preserve">Xịt phòng </t>
  </si>
  <si>
    <t>Con</t>
  </si>
  <si>
    <t>Nguyễn Thị Thanh Hằng
Lưu Thái Phong</t>
  </si>
  <si>
    <t>Chuột máy tính có dây 
(chuột quang)</t>
  </si>
  <si>
    <t>Máy tính tay</t>
  </si>
  <si>
    <t>Nguyễn Thị Thanh Hằng</t>
  </si>
  <si>
    <t>Pin máy kiểm tra mạng</t>
  </si>
  <si>
    <t>Mâm đựng ly</t>
  </si>
  <si>
    <t>Kẹp bướm 41mm</t>
  </si>
  <si>
    <t>Bơm mực máy Photocopy</t>
  </si>
  <si>
    <t>THÁNG 8/2020</t>
  </si>
  <si>
    <t xml:space="preserve"> - Căn cứ Quyết định số 1425/QĐ-HĐQL ngày 09/7/2020 của Hội đồng quản lý Quỹ Đầu tư phát triển về việc ban hành quy chế chi tiêu nội bộ của Quỹ Đầu tư phát triển Tây Ninh.</t>
  </si>
  <si>
    <t>Tây Ninh, ngày        tháng  8 năm 2020</t>
  </si>
  <si>
    <t>Đầu nối cáp mạng</t>
  </si>
  <si>
    <t>Băng keo giấy (25mm)</t>
  </si>
  <si>
    <t>Giấy A4 bìa cứng (trắng)</t>
  </si>
  <si>
    <t>Note vàng</t>
  </si>
  <si>
    <t xml:space="preserve">Băng keo 2 mặt </t>
  </si>
  <si>
    <t>Viết đỏ mực nước</t>
  </si>
  <si>
    <t>Đầu mạng (RJ45 Connector)</t>
  </si>
  <si>
    <t>Chuốt bút chì</t>
  </si>
  <si>
    <t>USB16GB</t>
  </si>
  <si>
    <t>Bút chì</t>
  </si>
  <si>
    <t>Thùng</t>
  </si>
  <si>
    <t>Bấm giấy</t>
  </si>
  <si>
    <t>Gỡ kim bấm</t>
  </si>
  <si>
    <t>Kẹp giấy</t>
  </si>
  <si>
    <t>Bìa 3 dây 10 phân</t>
  </si>
  <si>
    <t>Keo 2 mặt</t>
  </si>
  <si>
    <t>Băng keo xanh 3 phân</t>
  </si>
  <si>
    <t>Bìa 3 dây 20 phân</t>
  </si>
  <si>
    <t>Bông lau sàn</t>
  </si>
  <si>
    <t>Nước xả quần áo</t>
  </si>
  <si>
    <t>Bìa lỗ A4 (100 tờ)</t>
  </si>
  <si>
    <t>Trà xanh (500g)</t>
  </si>
  <si>
    <t>01 xanh, 01 hồng</t>
  </si>
  <si>
    <t>Băng keo đỏ 3 phân</t>
  </si>
  <si>
    <t>Viết chì</t>
  </si>
  <si>
    <t xml:space="preserve">Khăn giấy </t>
  </si>
  <si>
    <t>Dây rút 30cm</t>
  </si>
  <si>
    <t>Bìa A4 thái cứng</t>
  </si>
  <si>
    <t>Gôm</t>
  </si>
  <si>
    <t xml:space="preserve">Bao thư </t>
  </si>
  <si>
    <t>Chổi quét nhà (Phước Lộc)</t>
  </si>
  <si>
    <t>Nước lau kính (Cif)</t>
  </si>
  <si>
    <t>Cần xé đại</t>
  </si>
  <si>
    <t>Giấy Note nhựa</t>
  </si>
  <si>
    <t>Ổ cắm điện 5m</t>
  </si>
  <si>
    <t>Bấm kim giấy</t>
  </si>
  <si>
    <t>Kim bấm nhỏ</t>
  </si>
  <si>
    <t>Giấy Note 5 màu nhựa</t>
  </si>
  <si>
    <t>Bút xóa kéo</t>
  </si>
  <si>
    <t>Viết bi</t>
  </si>
  <si>
    <t>Nguyễn Thị Hà</t>
  </si>
  <si>
    <t>Tây Ninh, ngày        tháng     năm 2020</t>
  </si>
  <si>
    <t>BẢNG TỔNG HỢP ĐỀ XUẤT MUA VĂN PHÒNG PHẨM, 
VẬT DỤNG VĂN PHÒNG CÁC PHÒNG THÁNG 9/2020</t>
  </si>
  <si>
    <t>BẢNG TỔNG HỢP ĐỀ XUẤT MUA VĂN PHÒNG PHẨM, 
VẬT DỤNG VĂN PHÒNG CÁC PHÒNG THÁNG 10/2020</t>
  </si>
  <si>
    <t>Bìa nút A5</t>
  </si>
  <si>
    <t>USB 64GB - sandisk</t>
  </si>
  <si>
    <t>Bìa nhiều ngăn (7 ngăn)</t>
  </si>
  <si>
    <t>Bìa nhiều ngăn (12 ngăn)</t>
  </si>
  <si>
    <t>Bút dạ quang lớn</t>
  </si>
  <si>
    <t>Bìa A4 màu</t>
  </si>
  <si>
    <t>Tờ</t>
  </si>
  <si>
    <t>Bìa A3+ màu</t>
  </si>
  <si>
    <t>Viết chì khúc</t>
  </si>
  <si>
    <t>Pin AAA</t>
  </si>
  <si>
    <t>Bút xóa nước</t>
  </si>
  <si>
    <t>Kim bấm No.10 FO</t>
  </si>
  <si>
    <t>Kim bấm 23/8</t>
  </si>
  <si>
    <t>Bút dạ quang lớn vàng</t>
  </si>
  <si>
    <t>Mực dấu đỏ</t>
  </si>
  <si>
    <t>Pin tiểu AA</t>
  </si>
  <si>
    <t>Bìa lá A4</t>
  </si>
  <si>
    <t>Bìa nút A4</t>
  </si>
  <si>
    <t>Bìa màu dày A4 xanh dương</t>
  </si>
  <si>
    <t>Giấy Note 2*3</t>
  </si>
  <si>
    <t>Giấy Note 3*3</t>
  </si>
  <si>
    <t>Băng keo văn phòng</t>
  </si>
  <si>
    <t>Băng keo giấy 2F5</t>
  </si>
  <si>
    <t>Viết chì ngòi</t>
  </si>
  <si>
    <t>Viết chì 2B</t>
  </si>
  <si>
    <t xml:space="preserve">Xấp </t>
  </si>
  <si>
    <t>Bìa sơ mi xanh dương A3+</t>
  </si>
  <si>
    <t>Giấy vệ sinh Vinaroll có lõi</t>
  </si>
  <si>
    <t>Bút lông dầu</t>
  </si>
  <si>
    <t>Máy tính Casio (Duyên Anh)</t>
  </si>
  <si>
    <t>Bìa còng 9 phân</t>
  </si>
  <si>
    <t xml:space="preserve">Bấm kim </t>
  </si>
  <si>
    <t>PHÓ PHÒNG TCHC</t>
  </si>
  <si>
    <t>Bùi Thị Trà Mi</t>
  </si>
  <si>
    <t>LẬP BẢNG</t>
  </si>
  <si>
    <t>Giấy Note 3x5</t>
  </si>
  <si>
    <t>BẢNG TỔNG HỢP ĐỀ XUẤT MUA VĂN PHÒNG PHẨM, 
VẬT DỤNG VĂN PHÒNG CÁC PHÒNG THÁNG 11/2020</t>
  </si>
  <si>
    <t>Cặp hồ sơ 12 ngăn 5556</t>
  </si>
  <si>
    <t>Bút bi Thiên Long TL027 (xanh)</t>
  </si>
  <si>
    <t>Bìa 3 dây 10F</t>
  </si>
  <si>
    <t>Bút bi TL B-Master</t>
  </si>
  <si>
    <t>Dây cáp máy in 5m</t>
  </si>
  <si>
    <t>Dây</t>
  </si>
  <si>
    <t>Sáp thơm Glade</t>
  </si>
  <si>
    <t>Nước lau sàn SL 1kg</t>
  </si>
  <si>
    <t>Nước rửa tay Lifebouy 180G</t>
  </si>
  <si>
    <t>Nước rửa chén Sunlight 750G</t>
  </si>
  <si>
    <t>Bọc đựng rác trung</t>
  </si>
  <si>
    <t>Lốc</t>
  </si>
  <si>
    <t>Bọc đựng rác tiểu</t>
  </si>
  <si>
    <t>Nước lau kính Cif</t>
  </si>
  <si>
    <t>Nước lau nhà bếp Cif</t>
  </si>
  <si>
    <t>Miếng</t>
  </si>
  <si>
    <t>Bấm kim số 10 FO-ST03</t>
  </si>
  <si>
    <t>Bìa 3 dây 15F</t>
  </si>
  <si>
    <t>Gôm trắng nhỏ</t>
  </si>
  <si>
    <t xml:space="preserve">Cục </t>
  </si>
  <si>
    <t>Kẹp giấy nhựa</t>
  </si>
  <si>
    <t>Kéo Thiên Long FOSC02</t>
  </si>
  <si>
    <t>Sếp Thu</t>
  </si>
  <si>
    <t>Ổ điện Điện quang 6 lỗ HH 2m</t>
  </si>
  <si>
    <t>Hồ dán nước</t>
  </si>
  <si>
    <t>Trình Thị Thiên Kim</t>
  </si>
  <si>
    <t>Bìa thái A3</t>
  </si>
  <si>
    <t>Giấy Scan tốt</t>
  </si>
  <si>
    <t>Khăn giấy hộp</t>
  </si>
  <si>
    <t>Mộc dấu 1 dòng (mộc tên)</t>
  </si>
  <si>
    <t>Photocopy (Tồn T9: (2), Nhập trong T10: 15, Sử dụng T10: 12, Còn :1)</t>
  </si>
  <si>
    <t xml:space="preserve">In (Phòng TCHC, BGĐ) (Tồn T9: 2,5, Nhập trong T10: 3, Sử dụng T10: 2,5, Còn :3)
</t>
  </si>
  <si>
    <t>T10 nhập 3 gram và 
mượn 3 gram</t>
  </si>
  <si>
    <t>Sếp Thu (Đã lấy 27/10)</t>
  </si>
  <si>
    <t>Tồn T9: 4, Nhập trong T10: 17, Sử dụng T10: 21, Còn : 0</t>
  </si>
  <si>
    <t>Đã lấy 15/10</t>
  </si>
  <si>
    <t>Bơm mực máy Photo</t>
  </si>
  <si>
    <t>BẢNG TỔNG HỢP ĐỀ XUẤT MUA VĂN PHÒNG PHẨM, 
VẬT DỤNG VĂN PHÒNG CÁC PHÒNG THÁNG 12/2020</t>
  </si>
  <si>
    <t>Bút dạ quang lớn (cam, xanh)</t>
  </si>
  <si>
    <t>Bút bi nước Mini đỏ</t>
  </si>
  <si>
    <t>Bút bi nước Mini đen</t>
  </si>
  <si>
    <t>Bìa trình ký thường</t>
  </si>
  <si>
    <t>Bìa thái A3 +</t>
  </si>
  <si>
    <t>Tập kẻ ngang 100 trang</t>
  </si>
  <si>
    <t>Băng keo Simily 3F6 (xanh)</t>
  </si>
  <si>
    <t>Bìa 3 dây Thảo Linh 20F</t>
  </si>
  <si>
    <t>30 xanh, 20 hồng, 20 vàng</t>
  </si>
  <si>
    <t>Bảng tên để bàn L</t>
  </si>
  <si>
    <t>Nguyễn Lê Phương</t>
  </si>
  <si>
    <t>Mộc dấu 1 dòng</t>
  </si>
  <si>
    <t>MẬT, TỐI MẬT, B</t>
  </si>
  <si>
    <t>Chổi quét nhà Phước Lộc</t>
  </si>
  <si>
    <t>Cây cọ Toilet</t>
  </si>
  <si>
    <t>Chai xịt muỗi Jumbo</t>
  </si>
  <si>
    <t>Đồ hốt rác nhựa</t>
  </si>
  <si>
    <t>Khăn lau bàn</t>
  </si>
  <si>
    <t xml:space="preserve">Băng keo Simily 3F6 </t>
  </si>
  <si>
    <t>2 xanh, 3 đỏ</t>
  </si>
  <si>
    <t>Bìa lỗ A4</t>
  </si>
  <si>
    <t>Bút lông dầu lớn</t>
  </si>
  <si>
    <t>Bút bi 079</t>
  </si>
  <si>
    <t>Bìa nút F4</t>
  </si>
  <si>
    <t>Đũa dừa loại 1 (10 đôi/bịch)</t>
  </si>
  <si>
    <t>Chổi quét bàn vải nhỏ</t>
  </si>
  <si>
    <t>BẢNG TỔNG HỢP ĐỀ XUẤT MUA VĂN PHÒNG PHẨM, 
VẬT DỤNG VĂN PHÒNG CÁC PHÒNG THÁNG 01/2021</t>
  </si>
  <si>
    <t>Tây Ninh, ngày        tháng     năm 2021</t>
  </si>
  <si>
    <t>Cờ Tổ quốc 1M5</t>
  </si>
  <si>
    <t>Trà Bắc - 500g</t>
  </si>
  <si>
    <t>OMO 800G</t>
  </si>
  <si>
    <t>Nước xả vải Downy</t>
  </si>
  <si>
    <t>Bìa 3 dây 7F</t>
  </si>
  <si>
    <t>Giấy Note 3x3 vàng</t>
  </si>
  <si>
    <t>Bút bi nước Mini - đỏ</t>
  </si>
  <si>
    <t>Băng keo Simily 3F6 (đỏ)</t>
  </si>
  <si>
    <t>Kim kẹp giấy tròn</t>
  </si>
  <si>
    <t>Bìa màu dày A4 (xanh, hồng)</t>
  </si>
  <si>
    <t>Băng keo trong 5F 100Y</t>
  </si>
  <si>
    <t>Thước cứng 30cm</t>
  </si>
  <si>
    <t>Lá</t>
  </si>
  <si>
    <t>Bút lông dầu lớn (đỏ, xanh dương)</t>
  </si>
  <si>
    <t xml:space="preserve"> - Căn cứ Quyết định số 1425/QĐ-HĐQL ngày 09/7/2020 của Hội đồng quản lý Quỹ Đầu tư phát triển Tây Ninhvề việc ban hành quy chế chi tiêu nội bộ của Quỹ Đầu tư phát triển Tây Ninh.</t>
  </si>
  <si>
    <t>AXO 400ml hồng</t>
  </si>
  <si>
    <t>Tampon mộc 4 dòng đỏ</t>
  </si>
  <si>
    <t>Sổ CK7</t>
  </si>
  <si>
    <t xml:space="preserve"> - Căn cứ Quyết định số 1425/QĐ-HĐQL ngày 09/7/2020 của Hội đồng quản lý Quỹ Đầu tư phát triển Tây Ninh về việc ban hành quy chế chi tiêu nội bộ của Quỹ Đầu tư phát triển Tây Ninh.</t>
  </si>
  <si>
    <t>Nước tẩy AXO 400ml</t>
  </si>
  <si>
    <t>Máy tính FO CAL 04S</t>
  </si>
  <si>
    <t>Bao tay rửa chén 30cm</t>
  </si>
  <si>
    <t>BẢNG TỔNG HỢP ĐỀ XUẤT MUA VĂN PHÒNG PHẨM, 
VẬT DỤNG VĂN PHÒNG CÁC PHÒNG THÁNG 02/2021</t>
  </si>
  <si>
    <t>Dây Rubang LQ310</t>
  </si>
  <si>
    <t>Kẹp sắt 6cm</t>
  </si>
  <si>
    <t>Kẹp sắt 8cm</t>
  </si>
  <si>
    <t>Bìa thái A3+ (xanh, hồng)</t>
  </si>
  <si>
    <t>Bìa thơm dày (xanh dương, hồng)</t>
  </si>
  <si>
    <t>Gáy lò xo nhựa 8mm</t>
  </si>
  <si>
    <t>Gáy lò xo nhựa 10mm</t>
  </si>
  <si>
    <t>11/01/2021</t>
  </si>
  <si>
    <t>Giấy Note 2x3 vàng</t>
  </si>
  <si>
    <t>Tampon mộc 1 dòng đỏ</t>
  </si>
  <si>
    <t>Nước xịt phòng Glade</t>
  </si>
  <si>
    <t>Cây quét trần nhà</t>
  </si>
  <si>
    <t>Đầu mạng</t>
  </si>
  <si>
    <t>Bút cắm để bàn Thiên Long</t>
  </si>
  <si>
    <t>Bút dạ quang nhỏ</t>
  </si>
  <si>
    <t>Kim kẹp nhựa</t>
  </si>
  <si>
    <t>Giấy in Supreme A5/70</t>
  </si>
  <si>
    <t>Băng keo Simily 5F (xanh)</t>
  </si>
  <si>
    <t>Bút dạ quang lớn (xanh, cam, vàng)</t>
  </si>
  <si>
    <t>Tập kẻ ngang 200 trang</t>
  </si>
  <si>
    <t>Bút bi nước Mini - đen</t>
  </si>
  <si>
    <t>Đồ gỡ kim KW-TRIO (đỏ)</t>
  </si>
  <si>
    <t>Đã lấy 11/01/2021</t>
  </si>
  <si>
    <t>Photocopy(Tồn T12: 1, 
Nhập trong T01: 14, Sử dụng T01: 15, Còn: 0)</t>
  </si>
  <si>
    <t>In (Phòng TCHC, BGĐ)
(Tồn T12: 0, Nhập T01: 5, Sử dụng 01: 4, Còn: 1)</t>
  </si>
  <si>
    <t>(Tồn T12: 0, Nhập T01: 25, 
Sử dụng T01: 23, Còn: 2)</t>
  </si>
  <si>
    <t>BÁO CÁO VĂN PHÒNG PHẨM, VẬT DỤNG VĂN PHÒNG
ĐÃ LẤY VÀ TỒN CÁC PHÒNG THÁNG 01/2021</t>
  </si>
  <si>
    <t>Dự kiến T02</t>
  </si>
  <si>
    <t>BẢNG TỔNG HỢP ĐỀ XUẤT MUA VĂN PHÒNG PHẨM, 
VẬT DỤNG VĂN PHÒNG CÁC PHÒNG THÁNG 3/2021</t>
  </si>
  <si>
    <t>Bút bi Double A TriTouch</t>
  </si>
  <si>
    <t>xanh</t>
  </si>
  <si>
    <t>Tampon mộc tên - xanh</t>
  </si>
  <si>
    <t>1cm</t>
  </si>
  <si>
    <t xml:space="preserve">Băng keo Simily 3F6 (xanh) </t>
  </si>
  <si>
    <t>Bút bi UNI SAS</t>
  </si>
  <si>
    <t>Pin AA</t>
  </si>
  <si>
    <t>Bút chì khúc</t>
  </si>
  <si>
    <t>Chuột máy tính có dây B100</t>
  </si>
  <si>
    <t>Quyên</t>
  </si>
  <si>
    <t>Bìa 80 lá A4</t>
  </si>
  <si>
    <t>loại dây</t>
  </si>
  <si>
    <t>Sổ ghi chép lò xo 7,5x10,5cm</t>
  </si>
  <si>
    <t xml:space="preserve">Cặp hồ sơ 12 ngăn </t>
  </si>
  <si>
    <t>Bìa thái A3 hồng</t>
  </si>
  <si>
    <t>Ream</t>
  </si>
  <si>
    <t xml:space="preserve">Kim kẹp nhựa </t>
  </si>
  <si>
    <t>bịch lớn</t>
  </si>
  <si>
    <t>Mộc dấu 2 dòng (đỏ)</t>
  </si>
  <si>
    <t>SAO Y BẢN CHÍNH
Ngày ….. tháng … năm</t>
  </si>
  <si>
    <t>Sổ CK8</t>
  </si>
  <si>
    <t>Mộc dấu 1 dòng (mộc tên đỏ)</t>
  </si>
  <si>
    <t>Nguyễn Hồng Đức</t>
  </si>
  <si>
    <t>Mộc dấu 1 dòng (mộc tên xanh)</t>
  </si>
  <si>
    <t>Nguyễn Châu Tuấn</t>
  </si>
  <si>
    <t>Bút bi Double A TriTouch (xanh)</t>
  </si>
  <si>
    <t>Bút bi Thiên Long TL027 (đỏ)</t>
  </si>
  <si>
    <t>Bút dạ quang nhỏ - vàng</t>
  </si>
  <si>
    <t>5 cây/hộp</t>
  </si>
  <si>
    <t>Bìa còng Thiên Long F4 9F 1 mặt SI</t>
  </si>
  <si>
    <t>Kim bấm 23/10</t>
  </si>
  <si>
    <t>Bìa màu dày A4 (xanh lá, hồng)</t>
  </si>
  <si>
    <t>Bút dạ quang lớn - xanh lá</t>
  </si>
  <si>
    <t>Chổi quét sân tốt</t>
  </si>
  <si>
    <t>Cần xé lớn</t>
  </si>
  <si>
    <t>Sổ họp phòng 20 x 30</t>
  </si>
  <si>
    <t>BẢNG TỔNG HỢP ĐỀ XUẤT MUA VĂN PHÒNG PHẨM, 
VẬT DỤNG VĂN PHÒNG CÁC PHÒNG THÁNG 4/2021</t>
  </si>
  <si>
    <t>Bìa thái A3+ (xanh dương)</t>
  </si>
  <si>
    <t>Dao rọc giấy lớn Thiên Long FOKN04</t>
  </si>
  <si>
    <t>BẢNG TỔNG HỢP ĐỀ XUẤT MUA VĂN PHÒNG PHẨM, 
VẬT DỤNG VĂN PHÒNG CÁC PHÒNG THÁNG 5/2021</t>
  </si>
  <si>
    <t>Bút bi Thiên Long TL027 - đen</t>
  </si>
  <si>
    <t>Dao rọc giấy nhỏ inox</t>
  </si>
  <si>
    <t xml:space="preserve">Chuột máy tính không dây </t>
  </si>
  <si>
    <t xml:space="preserve">Bao tay rửa chén </t>
  </si>
  <si>
    <t>Bút dạ quang lớn (xanh lá, vàng, cam)</t>
  </si>
  <si>
    <t>Giấy Note 2*3 (vàng)</t>
  </si>
  <si>
    <t xml:space="preserve">Ổ điện Điện Quang 6 lỗ </t>
  </si>
  <si>
    <t>Bìa màu dày A4 (xanh)</t>
  </si>
  <si>
    <t>Băng keo 2 mặt 2F5</t>
  </si>
  <si>
    <t>Bút dạ quang lớn (vàng)</t>
  </si>
  <si>
    <t>Bìa thái A3+ (hồng)</t>
  </si>
  <si>
    <t>Bút bi Thiên Long TL027 - đỏ</t>
  </si>
  <si>
    <t xml:space="preserve">Đồ gỡ kim Eagle </t>
  </si>
  <si>
    <t>Bấm lỗ Deli 0138</t>
  </si>
  <si>
    <t>BẢNG TỔNG HỢP ĐỀ XUẤT MUA VĂN PHÒNG PHẨM, 
VẬT DỤNG VĂN PHÒNG CÁC PHÒNG THÁNG 6/2021</t>
  </si>
  <si>
    <t xml:space="preserve">Bút chì bấm Pentel A255 </t>
  </si>
  <si>
    <t>Bìa màu dày A4 (hồng)</t>
  </si>
  <si>
    <t>2 đỏ, 1 xanh</t>
  </si>
  <si>
    <t>Đồ gỡ kim KW-TRIO</t>
  </si>
  <si>
    <t>Bìa màu dày A4 (trắng)</t>
  </si>
  <si>
    <t>Xấp 12 cái 3.090</t>
  </si>
  <si>
    <t>Băng keo Simily 3F6</t>
  </si>
  <si>
    <t>3 xanh, 3 đỏ</t>
  </si>
  <si>
    <t>Bìa còng Thiên Long F4 7F 1 mặt SI</t>
  </si>
  <si>
    <t xml:space="preserve">Nước rửa tay khô </t>
  </si>
  <si>
    <t xml:space="preserve">Tây Ninh, ngày        tháng     năm 2021 </t>
  </si>
  <si>
    <t>BẢNG TỔNG HỢP ĐỀ XUẤT MUA VĂN PHÒNG PHẨM, 
VẬT DỤNG VĂN PHÒNG CÁC PHÒNG THÁNG 7/2021</t>
  </si>
  <si>
    <t xml:space="preserve">Bìa 100 lá </t>
  </si>
  <si>
    <t>Cặp hồ sơ 12 ngăn Deli 5557</t>
  </si>
  <si>
    <t>Bút bi nước mini - đỏ</t>
  </si>
  <si>
    <t>Bìa thái A3 xanh dương</t>
  </si>
  <si>
    <t>Giấy Note 2*3 vàng</t>
  </si>
  <si>
    <t>Băng keo trong 5F 80Y</t>
  </si>
  <si>
    <t>Bình thủy Rạng Đông (2 lít)</t>
  </si>
  <si>
    <t>Bình</t>
  </si>
  <si>
    <t>Bột thông cống Sumo 175g</t>
  </si>
  <si>
    <t>BẢNG TỔNG HỢP ĐỀ XUẤT MUA VĂN PHÒNG PHẨM, 
VẬT DỤNG VĂN PHÒNG CÁC PHÒNG THÁNG 8/2021</t>
  </si>
  <si>
    <t>Pin CR3032 (máy tính tay)</t>
  </si>
  <si>
    <t>Bút lông dầu lớn xanh</t>
  </si>
  <si>
    <t>Bút lông bảng xanh</t>
  </si>
  <si>
    <t>Hồ dán khô</t>
  </si>
  <si>
    <t>USB 32GB</t>
  </si>
  <si>
    <t>(15 xanh, 15 hồng)</t>
  </si>
  <si>
    <t>BẢNG TỔNG HỢP ĐỀ XUẤT MUA VĂN PHÒNG PHẨM, 
VẬT DỤNG VĂN PHÒNG CÁC PHÒNG THÁNG 9/2021</t>
  </si>
  <si>
    <t>09</t>
  </si>
  <si>
    <t>Bìa màu dày A4 - xanh biển</t>
  </si>
  <si>
    <t>Bút chì Hy Lạp 2B</t>
  </si>
  <si>
    <t>Bìa thái A3+</t>
  </si>
  <si>
    <t>20 xanh, 20 hồng</t>
  </si>
  <si>
    <t>vàng</t>
  </si>
  <si>
    <t xml:space="preserve">Giấy Note 3*5 </t>
  </si>
  <si>
    <t>BẢNG TỔNG HỢP ĐỀ XUẤT MUA VĂN PHÒNG PHẨM, 
VẬT DỤNG VĂN PHÒNG CÁC PHÒNG THÁNG 10/2021</t>
  </si>
  <si>
    <t>Bìa màu dày A4 hồng</t>
  </si>
  <si>
    <t xml:space="preserve">Kệ 3 tầng thường </t>
  </si>
  <si>
    <t>Băng keo Simily 3F6 xanh</t>
  </si>
  <si>
    <t>Note nhựa 5 màu</t>
  </si>
  <si>
    <t>Tem thư</t>
  </si>
  <si>
    <t>Thảm lau sàn nhựa Welcome 40*60</t>
  </si>
  <si>
    <t>Cây lau nhà inox</t>
  </si>
  <si>
    <t>Nước rửa tay khô 1L</t>
  </si>
  <si>
    <t>Dây rút 15cm</t>
  </si>
  <si>
    <t>Bút bi nước mini - đen</t>
  </si>
  <si>
    <t>Bút lông dầu lớn - đỏ</t>
  </si>
  <si>
    <t>4m</t>
  </si>
  <si>
    <t>Bút bi Thiên Long TL079 - xanh</t>
  </si>
  <si>
    <t>Băng keo Simily 5F xanh</t>
  </si>
  <si>
    <t>Chuột máy tính không dây</t>
  </si>
  <si>
    <t>Sổ A7 (7,4cm x 10,5cm)</t>
  </si>
  <si>
    <t xml:space="preserve">Giấy Note nhiều màu thường </t>
  </si>
  <si>
    <t>Trưởng phòng
Trần Thị Thanh Thoảng</t>
  </si>
  <si>
    <t>BẢNG TỔNG HỢP ĐỀ XUẤT MUA VĂN PHÒNG PHẨM, 
VẬT DỤNG VĂN PHÒNG CÁC PHÒNG THÁNG 11/2021</t>
  </si>
  <si>
    <t>Bìa màu dày A4 xanh lá</t>
  </si>
  <si>
    <t>Ổ điện Điện Quang 6 lỗ 5m</t>
  </si>
  <si>
    <t>Đầu mạng RC45</t>
  </si>
  <si>
    <t xml:space="preserve">Mực dấu đỏ </t>
  </si>
  <si>
    <t>Giấy Note 2*3 (hồng đậm)</t>
  </si>
  <si>
    <t>Bút bi Thiên Long TL027 - xanh</t>
  </si>
  <si>
    <t>Giấy vệ sinh Vinaroll có lõi (lốc 10)</t>
  </si>
  <si>
    <t xml:space="preserve">Giấy vệ sinh Vinaroll không lõi </t>
  </si>
  <si>
    <t>Bìa dày A4 trắng</t>
  </si>
  <si>
    <t>BẢNG TỔNG HỢP ĐỀ XUẤT MUA VĂN PHÒNG PHẨM, 
VẬT DỤNG VĂN PHÒNG CÁC PHÒNG THÁNG 12/2021</t>
  </si>
  <si>
    <t>Gỡ kim thường Angless</t>
  </si>
  <si>
    <t>Máy tính Casio AX12B</t>
  </si>
  <si>
    <t>Bút lông bảng - xanh</t>
  </si>
  <si>
    <t>Phích cắm 1 lỗ loại nối âm</t>
  </si>
  <si>
    <t>Pin máy tính tay AG13</t>
  </si>
  <si>
    <t>Pin máy tính tay AG10</t>
  </si>
  <si>
    <t>Cồn 70 độ 1 lít</t>
  </si>
  <si>
    <t>Giấy vệ sinh Vinaroll không lõi</t>
  </si>
  <si>
    <t>Bìa thái A3+ hồng</t>
  </si>
  <si>
    <t>cây</t>
  </si>
  <si>
    <t>xấp</t>
  </si>
  <si>
    <t>Bộ</t>
  </si>
  <si>
    <t>Bìa lá lỗ</t>
  </si>
  <si>
    <t>Bút chì bấm pentel</t>
  </si>
  <si>
    <t>Ruột bút chì bấm</t>
  </si>
  <si>
    <t>Bút bi Bmaster gel - B01</t>
  </si>
  <si>
    <t>Giấy vệ sinh VinaRoll</t>
  </si>
  <si>
    <t>Kg</t>
  </si>
  <si>
    <t>Bộ lau nhà</t>
  </si>
  <si>
    <t>Bình thủy Rạng Đông</t>
  </si>
  <si>
    <t>Sổ họp CK8</t>
  </si>
  <si>
    <t>Dụng cụ bấm lỗ (nhỏ)</t>
  </si>
  <si>
    <t>Sổ tay bìa da 17 x 24cm</t>
  </si>
  <si>
    <t>Đồ bấm kim</t>
  </si>
  <si>
    <t>Chổi quét sân</t>
  </si>
  <si>
    <t>Thông cống Sumo</t>
  </si>
  <si>
    <t>Đồng hồ treo tường</t>
  </si>
  <si>
    <t>Máy tính AX12B</t>
  </si>
  <si>
    <t>Cờ Tổ quốc 1m5</t>
  </si>
  <si>
    <t>Pin vuông 9V</t>
  </si>
  <si>
    <t>Nước rửa tay  lifebuoy</t>
  </si>
  <si>
    <t>Nước rửa chén hương chanh</t>
  </si>
  <si>
    <t>Sáp thơm gled</t>
  </si>
  <si>
    <t>Nước tẩy bồn cầu (con vịt)</t>
  </si>
  <si>
    <t>Bông lau nhà coton</t>
  </si>
  <si>
    <t>Chai xịt kiến (Jumbo)</t>
  </si>
  <si>
    <t>Chổi quét bụi (sợi bằng vải)</t>
  </si>
  <si>
    <t>Bao tay rửa chén (loại lỡ)</t>
  </si>
  <si>
    <t>Gôm tẩy</t>
  </si>
  <si>
    <t>Trà bắc</t>
  </si>
  <si>
    <t>Bìa lá F4</t>
  </si>
  <si>
    <t>Bìa 100 lá</t>
  </si>
  <si>
    <t>quyển</t>
  </si>
  <si>
    <t>Dao rọc giấy inox nhỏ</t>
  </si>
  <si>
    <t>Đầu mạng RJ45 (hộp 100 đầu)</t>
  </si>
  <si>
    <t>Dây rút (bịch 100 sợi)</t>
  </si>
  <si>
    <t>Giấy note thường 2*3cm</t>
  </si>
  <si>
    <t xml:space="preserve">Bút bi DOUBLE - 307 </t>
  </si>
  <si>
    <t>Kẹp  acco nhựa</t>
  </si>
  <si>
    <t>Giấy bìa màu A4 coin</t>
  </si>
  <si>
    <t>Bút lông dầu không xóa</t>
  </si>
  <si>
    <t>Dụng cụ bấm lỗ (lớn)</t>
  </si>
  <si>
    <t>Dây rút nhựa</t>
  </si>
  <si>
    <t>Bìa 80 Lá Flexoffice A4 Fo-Db04</t>
  </si>
  <si>
    <t xml:space="preserve">Tập 200 trang </t>
  </si>
  <si>
    <t>Dây cờ</t>
  </si>
  <si>
    <t>Ổ điện 5m 6 lỗ</t>
  </si>
  <si>
    <t>Ổ điện tròn 5m</t>
  </si>
  <si>
    <t>Đế ly</t>
  </si>
  <si>
    <t>Nước lau sàn bạc hà</t>
  </si>
  <si>
    <t>Nước tẩy sàn nhà tắm ( con vịt)</t>
  </si>
  <si>
    <t>Nước lau kính Sunlight</t>
  </si>
  <si>
    <t>Lau đa năng</t>
  </si>
  <si>
    <t>Lau bếp Cif</t>
  </si>
  <si>
    <t>Nước tẩy quần áo màu</t>
  </si>
  <si>
    <t xml:space="preserve">Nước thơm quần áo </t>
  </si>
  <si>
    <t>Khăn lông lau bụi</t>
  </si>
  <si>
    <t>Thảm vải lau chân 40 x 60</t>
  </si>
  <si>
    <t>Thảm vải lau chân 50 x 70</t>
  </si>
  <si>
    <t>Cước rửa chén</t>
  </si>
  <si>
    <t>Bột giặt Omo</t>
  </si>
  <si>
    <t>kg</t>
  </si>
  <si>
    <t>Xịt thơm phòng glad</t>
  </si>
  <si>
    <t>Rổ úp ly nhựa</t>
  </si>
  <si>
    <t>Sọt rác lỗ nhỏ</t>
  </si>
  <si>
    <t>Bút bi xanh (bút nước)</t>
  </si>
  <si>
    <t>Bút bi đen (bút nước)</t>
  </si>
  <si>
    <t>Sổ lò xo (A4)</t>
  </si>
  <si>
    <t>Bìa hồ sơ màu Pastel (20 lá)</t>
  </si>
  <si>
    <t>Thước kẻ</t>
  </si>
  <si>
    <t>Giấy A4 Supreme A4/70</t>
  </si>
  <si>
    <t>Giấy A4 Supreme A/80</t>
  </si>
  <si>
    <t>Kẹp acco sắt</t>
  </si>
  <si>
    <t>Kéo (loại vừa)</t>
  </si>
  <si>
    <t>Ghi chú</t>
  </si>
  <si>
    <t>3 đỏ, 1 xanh</t>
  </si>
  <si>
    <t>size 6 * 300</t>
  </si>
  <si>
    <t>Sổ bìa đen</t>
  </si>
  <si>
    <t>2 chai oải hương</t>
  </si>
  <si>
    <t>Bút bi Nhật xanh</t>
  </si>
  <si>
    <t>7 chai không mùi</t>
  </si>
  <si>
    <t xml:space="preserve">Bút bi Thiên Long 036 </t>
  </si>
  <si>
    <t>Bút bi Thiên Long 027</t>
  </si>
  <si>
    <t>Màu xanh</t>
  </si>
  <si>
    <t>Màu đen</t>
  </si>
  <si>
    <t>Bút bi Thiên Long 079</t>
  </si>
  <si>
    <t>Bút bi double tritouch 0.7 (đỏ)</t>
  </si>
  <si>
    <t>Bút bi double tritouch 0.7 (xanh)</t>
  </si>
  <si>
    <t>Bút bi Thiên Long 031</t>
  </si>
  <si>
    <t>Tổng hợp</t>
  </si>
  <si>
    <r>
      <t xml:space="preserve">Máy tính tay </t>
    </r>
    <r>
      <rPr>
        <i/>
        <sz val="14"/>
        <rFont val="Times New Roman"/>
        <family val="1"/>
      </rPr>
      <t>Máy tính GX-14B</t>
    </r>
  </si>
  <si>
    <t>Bìa 3 dây 20 cm</t>
  </si>
  <si>
    <t>Bìa 3 dây 7 cm</t>
  </si>
  <si>
    <t>Bìa 3 dây 10 cm</t>
  </si>
  <si>
    <t>Bìa 3 dây 15 cm</t>
  </si>
  <si>
    <t>Giấy A4 dày màu xanh</t>
  </si>
  <si>
    <t>Giấy A4 dày màu  hồng</t>
  </si>
  <si>
    <t>Giấy A4 dày màu  trắng</t>
  </si>
  <si>
    <t>Xanh lá</t>
  </si>
  <si>
    <t>Giấy A3 màu xanh</t>
  </si>
  <si>
    <t>Giấy A3 màu hồng</t>
  </si>
  <si>
    <t xml:space="preserve"> khổ lớn</t>
  </si>
  <si>
    <t>Bút dạ quang  màu xanh</t>
  </si>
  <si>
    <t>Bút dạ quang màu cam</t>
  </si>
  <si>
    <t>Bút dạ quang màu vàng</t>
  </si>
  <si>
    <t>loại lớn</t>
  </si>
  <si>
    <t>Bút dạ quang FlexOffice HL 02</t>
  </si>
  <si>
    <t>Bút lông dầu nhỏ (màu xanh)</t>
  </si>
  <si>
    <t>Bút lông dầu nhỏ (màu đỏ)</t>
  </si>
  <si>
    <t>Bút lông dầu lớn (màu đỏ)</t>
  </si>
  <si>
    <t>Bút lông dầu lớn (màu xanh)</t>
  </si>
  <si>
    <t>Giấy note vàng 5*7,5</t>
  </si>
  <si>
    <t>Giấy note vàng 10*7,5</t>
  </si>
  <si>
    <t>Giấy note vàng 7,5*7,5</t>
  </si>
  <si>
    <t>Mộc dấu 1 dòng ( Thới Thị Hoa Thơm)</t>
  </si>
  <si>
    <t>Mộc dấu 1 dòng ( Lưu Thái Phong)</t>
  </si>
  <si>
    <t>Mộc dấu 1 dòng ( Lương Minh Trí)</t>
  </si>
  <si>
    <t>Mộc dấu 1 dòng ( Nguyễn Ngọc Lý)</t>
  </si>
  <si>
    <t>màu vàng</t>
  </si>
  <si>
    <t>Kim kẹp nhựa bịch nhỏ</t>
  </si>
  <si>
    <t xml:space="preserve">Giấy phân trang 12 màu </t>
  </si>
  <si>
    <t>Bút bi double tritouch 0.7 (đen)</t>
  </si>
  <si>
    <t>Băng keo  3 phân 6  màu đỏ</t>
  </si>
  <si>
    <t>Băng keo  3 phân 6  màu xanh</t>
  </si>
  <si>
    <t>Băng keo  5 phân  màu xanh</t>
  </si>
  <si>
    <t>Băng keo giấy 2 phân 5</t>
  </si>
  <si>
    <t>Băng keo trong 2 phân 5</t>
  </si>
  <si>
    <t>Băng keo 2 mặt 2 phân 5</t>
  </si>
  <si>
    <t>Kẹp bướm 19 mm</t>
  </si>
  <si>
    <t>Kẹp bướm 32 mm</t>
  </si>
  <si>
    <t>Kẹp bướm 41 mm</t>
  </si>
  <si>
    <t>Kẹp bướm 51 mm</t>
  </si>
  <si>
    <t>Tập học sinh (100 trang)</t>
  </si>
  <si>
    <t>Bìa trình ký VC - 029A</t>
  </si>
  <si>
    <t>loại 2 lít</t>
  </si>
  <si>
    <t>Bút chì 3B</t>
  </si>
  <si>
    <t>Bút xóa</t>
  </si>
  <si>
    <t>Bút mực đỏ nước 
(Double A silk ball)</t>
  </si>
  <si>
    <t>(1)</t>
  </si>
  <si>
    <t>(2)</t>
  </si>
  <si>
    <t>(3)</t>
  </si>
  <si>
    <t>(4)</t>
  </si>
  <si>
    <t>Tên mặt hàng</t>
  </si>
  <si>
    <t>Số lượng</t>
  </si>
  <si>
    <t>Bìa 100 Lá Flexoffice A4 Fo-Db05</t>
  </si>
  <si>
    <t>DANH MỤC VĂN PHÒNG PHẨM, VẬT DỤNG VĂN PHÒNG NĂM 2024</t>
  </si>
  <si>
    <t>Quy cách, 
xuất xứ
(nếu có)</t>
  </si>
  <si>
    <t>Số tiền bằng chữ:</t>
  </si>
  <si>
    <t>Đơn giá
cố định
(VNĐ)</t>
  </si>
  <si>
    <t>Thành tiền
(VNĐ)</t>
  </si>
  <si>
    <t>(Ghi chú: Đơn giá cố định bao gồm: thuế GTGT, chi phí vận chuyển đến trụ sở Quỹ Đầu tư phát triển Tây Ninh và các chi phí có liên quan)</t>
  </si>
  <si>
    <t>(Kèm theo Thông báo số       /TB-QĐTPT ngày      /     /2024 của Quỹ Đầu tư phát triển)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</si>
</sst>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1" x14ac:knownFonts="1">
    <font>
      <sz val="11"/>
      <color theme="1"/>
      <name val="Calibri"/>
      <family val="2"/>
      <scheme val="minor"/>
    </font>
    <font>
      <sz val="11"/>
      <color theme="1"/>
      <name val="Calibri"/>
      <family val="2"/>
      <scheme val="minor"/>
    </font>
    <font>
      <sz val="11"/>
      <color rgb="FFFF0000"/>
      <name val="Calibri"/>
      <family val="2"/>
      <scheme val="minor"/>
    </font>
    <font>
      <sz val="13"/>
      <name val="Times New Roman"/>
      <family val="1"/>
    </font>
    <font>
      <b/>
      <sz val="13"/>
      <name val="Times New Roman"/>
      <family val="1"/>
    </font>
    <font>
      <b/>
      <u/>
      <sz val="13"/>
      <name val="Times New Roman"/>
      <family val="1"/>
    </font>
    <font>
      <b/>
      <sz val="16"/>
      <name val="Times New Roman"/>
      <family val="1"/>
    </font>
    <font>
      <sz val="14"/>
      <name val="Times New Roman"/>
      <family val="1"/>
    </font>
    <font>
      <sz val="12"/>
      <name val="Times New Roman"/>
      <family val="1"/>
    </font>
    <font>
      <sz val="13"/>
      <color theme="1"/>
      <name val="Times New Roman"/>
      <family val="1"/>
    </font>
    <font>
      <i/>
      <sz val="13"/>
      <name val="Times New Roman"/>
      <family val="1"/>
    </font>
    <font>
      <b/>
      <sz val="15"/>
      <name val="Times New Roman"/>
      <family val="1"/>
    </font>
    <font>
      <b/>
      <sz val="16"/>
      <color theme="1"/>
      <name val="Times New Roman"/>
      <family val="1"/>
    </font>
    <font>
      <b/>
      <sz val="14"/>
      <name val="Times New Roman"/>
      <family val="1"/>
    </font>
    <font>
      <sz val="14"/>
      <color theme="1"/>
      <name val="Times New Roman"/>
      <family val="1"/>
    </font>
    <font>
      <b/>
      <u/>
      <sz val="14"/>
      <name val="Times New Roman"/>
      <family val="1"/>
    </font>
    <font>
      <b/>
      <sz val="14"/>
      <color theme="1"/>
      <name val="Times New Roman"/>
      <family val="1"/>
    </font>
    <font>
      <sz val="14"/>
      <color rgb="FFFF0000"/>
      <name val="Times New Roman"/>
      <family val="1"/>
    </font>
    <font>
      <b/>
      <sz val="14"/>
      <color rgb="FFFF0000"/>
      <name val="Times New Roman"/>
      <family val="1"/>
    </font>
    <font>
      <i/>
      <sz val="14"/>
      <name val="Times New Roman"/>
      <family val="1"/>
    </font>
    <font>
      <b/>
      <sz val="13"/>
      <color theme="1"/>
      <name val="Times New Roman"/>
      <family val="1"/>
    </font>
    <font>
      <sz val="13"/>
      <color rgb="FFFF0000"/>
      <name val="Times New Roman"/>
      <family val="1"/>
    </font>
    <font>
      <b/>
      <sz val="13"/>
      <color rgb="FFFF0000"/>
      <name val="Times New Roman"/>
      <family val="1"/>
    </font>
    <font>
      <sz val="11"/>
      <name val="Times New Roman"/>
      <family val="1"/>
    </font>
    <font>
      <b/>
      <sz val="12"/>
      <color theme="1"/>
      <name val="Times New Roman"/>
      <family val="1"/>
    </font>
    <font>
      <sz val="11"/>
      <color theme="1"/>
      <name val="Times New Roman"/>
      <family val="1"/>
    </font>
    <font>
      <sz val="10"/>
      <name val="Times New Roman"/>
      <family val="1"/>
    </font>
    <font>
      <b/>
      <sz val="10"/>
      <name val="Times New Roman"/>
      <family val="1"/>
    </font>
    <font>
      <sz val="11"/>
      <color rgb="FFFF0000"/>
      <name val="Times New Roman"/>
      <family val="1"/>
    </font>
    <font>
      <b/>
      <i/>
      <sz val="14"/>
      <color theme="1"/>
      <name val="Times New Roman"/>
      <family val="1"/>
    </font>
    <font>
      <i/>
      <sz val="14"/>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308">
    <xf numFmtId="0" fontId="0" fillId="0" borderId="0" xfId="0"/>
    <xf numFmtId="164" fontId="0" fillId="0" borderId="0" xfId="1" applyNumberFormat="1" applyFont="1"/>
    <xf numFmtId="0" fontId="5" fillId="0" borderId="0" xfId="0" applyFont="1"/>
    <xf numFmtId="0" fontId="3" fillId="0" borderId="0" xfId="0" applyFont="1"/>
    <xf numFmtId="164" fontId="7" fillId="0" borderId="0" xfId="1" applyNumberFormat="1" applyFont="1" applyAlignment="1"/>
    <xf numFmtId="0" fontId="4" fillId="0" borderId="2" xfId="0" applyFont="1" applyBorder="1" applyAlignment="1">
      <alignment horizontal="center"/>
    </xf>
    <xf numFmtId="0" fontId="4" fillId="0" borderId="2" xfId="0" applyFont="1" applyBorder="1"/>
    <xf numFmtId="0" fontId="3" fillId="0" borderId="2" xfId="0" applyFont="1" applyBorder="1"/>
    <xf numFmtId="0" fontId="3" fillId="0" borderId="2" xfId="0" applyFont="1" applyBorder="1" applyAlignment="1">
      <alignment horizontal="center"/>
    </xf>
    <xf numFmtId="0" fontId="3" fillId="0" borderId="2" xfId="0" quotePrefix="1" applyFont="1" applyBorder="1" applyAlignment="1">
      <alignment horizontal="center"/>
    </xf>
    <xf numFmtId="0" fontId="3" fillId="0" borderId="2" xfId="0" applyFont="1" applyBorder="1" applyAlignment="1">
      <alignment horizontal="right"/>
    </xf>
    <xf numFmtId="16" fontId="3" fillId="0" borderId="2" xfId="0" quotePrefix="1" applyNumberFormat="1" applyFont="1" applyBorder="1" applyAlignment="1">
      <alignment horizontal="center"/>
    </xf>
    <xf numFmtId="16" fontId="3" fillId="0" borderId="5" xfId="0" quotePrefix="1" applyNumberFormat="1" applyFont="1" applyBorder="1" applyAlignment="1">
      <alignment horizontal="center"/>
    </xf>
    <xf numFmtId="0" fontId="3" fillId="0" borderId="5" xfId="0" quotePrefix="1" applyFont="1" applyBorder="1" applyAlignment="1">
      <alignment horizontal="center"/>
    </xf>
    <xf numFmtId="0" fontId="3" fillId="0" borderId="2" xfId="0" applyFont="1" applyBorder="1" applyAlignment="1">
      <alignment horizontal="left"/>
    </xf>
    <xf numFmtId="0" fontId="9" fillId="0" borderId="2" xfId="0" applyFont="1" applyBorder="1"/>
    <xf numFmtId="0" fontId="0" fillId="0" borderId="2" xfId="0" applyBorder="1"/>
    <xf numFmtId="0" fontId="3" fillId="0" borderId="7" xfId="0" applyFont="1" applyBorder="1" applyAlignment="1">
      <alignment horizontal="left"/>
    </xf>
    <xf numFmtId="0" fontId="3" fillId="0" borderId="0" xfId="0" applyFont="1" applyAlignment="1">
      <alignment horizontal="center"/>
    </xf>
    <xf numFmtId="0" fontId="4" fillId="0" borderId="0" xfId="0" applyFont="1"/>
    <xf numFmtId="164" fontId="3" fillId="0" borderId="0" xfId="1" applyNumberFormat="1" applyFont="1"/>
    <xf numFmtId="164" fontId="4" fillId="0" borderId="0" xfId="1" applyNumberFormat="1" applyFont="1"/>
    <xf numFmtId="164" fontId="0" fillId="0" borderId="0" xfId="1" applyNumberFormat="1" applyFont="1" applyAlignment="1"/>
    <xf numFmtId="0" fontId="3" fillId="0" borderId="2" xfId="0" quotePrefix="1" applyFont="1" applyBorder="1" applyAlignment="1">
      <alignment horizontal="center" vertical="center"/>
    </xf>
    <xf numFmtId="0" fontId="8" fillId="0" borderId="2" xfId="0" applyFont="1" applyBorder="1" applyAlignment="1">
      <alignment horizontal="center" wrapText="1"/>
    </xf>
    <xf numFmtId="0" fontId="3" fillId="0" borderId="6" xfId="0" applyFont="1" applyBorder="1" applyAlignment="1">
      <alignment horizontal="left"/>
    </xf>
    <xf numFmtId="3" fontId="2" fillId="0" borderId="0" xfId="0" applyNumberFormat="1" applyFont="1"/>
    <xf numFmtId="164" fontId="0" fillId="0" borderId="0" xfId="1" applyNumberFormat="1" applyFont="1" applyAlignment="1">
      <alignment horizontal="center"/>
    </xf>
    <xf numFmtId="0" fontId="0" fillId="0" borderId="0" xfId="0" applyAlignment="1">
      <alignment horizontal="center"/>
    </xf>
    <xf numFmtId="16" fontId="3" fillId="0" borderId="0" xfId="0" quotePrefix="1" applyNumberFormat="1" applyFont="1" applyAlignment="1">
      <alignment horizontal="center"/>
    </xf>
    <xf numFmtId="0" fontId="3" fillId="0" borderId="8" xfId="0" applyFont="1" applyBorder="1"/>
    <xf numFmtId="3" fontId="0" fillId="0" borderId="0" xfId="0" applyNumberFormat="1"/>
    <xf numFmtId="3" fontId="0" fillId="0" borderId="0" xfId="0" quotePrefix="1" applyNumberFormat="1"/>
    <xf numFmtId="9" fontId="0" fillId="0" borderId="0" xfId="0" applyNumberFormat="1"/>
    <xf numFmtId="0" fontId="5" fillId="0" borderId="0" xfId="0" applyFont="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16" fontId="3" fillId="0" borderId="5" xfId="0" quotePrefix="1" applyNumberFormat="1" applyFont="1" applyBorder="1" applyAlignment="1">
      <alignment horizontal="center" vertical="center"/>
    </xf>
    <xf numFmtId="0" fontId="3" fillId="0" borderId="2" xfId="0" applyFont="1" applyBorder="1" applyAlignment="1">
      <alignment horizontal="right" vertical="center"/>
    </xf>
    <xf numFmtId="0" fontId="3" fillId="0" borderId="2" xfId="0" applyFont="1" applyBorder="1" applyAlignment="1">
      <alignment horizontal="left" wrapText="1"/>
    </xf>
    <xf numFmtId="0" fontId="10" fillId="0" borderId="0" xfId="0" applyFont="1" applyAlignment="1">
      <alignment horizontal="right"/>
    </xf>
    <xf numFmtId="0" fontId="3" fillId="0" borderId="3" xfId="0" applyFont="1" applyBorder="1" applyAlignment="1">
      <alignment horizontal="center"/>
    </xf>
    <xf numFmtId="0" fontId="3" fillId="2" borderId="2" xfId="0" applyFont="1" applyFill="1" applyBorder="1"/>
    <xf numFmtId="0" fontId="3" fillId="2" borderId="2" xfId="0" applyFont="1" applyFill="1" applyBorder="1" applyAlignment="1">
      <alignment horizontal="center"/>
    </xf>
    <xf numFmtId="0" fontId="3" fillId="2" borderId="2" xfId="0" quotePrefix="1" applyFont="1" applyFill="1" applyBorder="1" applyAlignment="1">
      <alignment horizontal="center"/>
    </xf>
    <xf numFmtId="0" fontId="3" fillId="2" borderId="2" xfId="0" applyFont="1" applyFill="1" applyBorder="1" applyAlignment="1">
      <alignment horizontal="left"/>
    </xf>
    <xf numFmtId="0" fontId="3" fillId="2" borderId="8" xfId="0" applyFont="1" applyFill="1" applyBorder="1"/>
    <xf numFmtId="0" fontId="3" fillId="2" borderId="6" xfId="0" applyFont="1" applyFill="1" applyBorder="1" applyAlignment="1">
      <alignment horizontal="left"/>
    </xf>
    <xf numFmtId="164" fontId="12" fillId="0" borderId="0" xfId="1" applyNumberFormat="1" applyFont="1"/>
    <xf numFmtId="164" fontId="14" fillId="0" borderId="0" xfId="1" applyNumberFormat="1" applyFont="1"/>
    <xf numFmtId="0" fontId="14" fillId="0" borderId="0" xfId="0" applyFont="1"/>
    <xf numFmtId="0" fontId="15" fillId="0" borderId="0" xfId="0" applyFont="1" applyAlignment="1">
      <alignment horizontal="center"/>
    </xf>
    <xf numFmtId="0" fontId="15" fillId="0" borderId="0" xfId="0" applyFont="1"/>
    <xf numFmtId="0" fontId="7" fillId="0" borderId="0" xfId="0" applyFont="1"/>
    <xf numFmtId="0" fontId="13" fillId="0" borderId="2" xfId="0" applyFont="1" applyBorder="1" applyAlignment="1">
      <alignment horizontal="center"/>
    </xf>
    <xf numFmtId="0" fontId="13" fillId="0" borderId="2" xfId="0" applyFont="1" applyBorder="1"/>
    <xf numFmtId="0" fontId="7" fillId="0" borderId="2" xfId="0" applyFont="1" applyBorder="1"/>
    <xf numFmtId="0" fontId="7" fillId="0" borderId="2" xfId="0" applyFont="1" applyBorder="1" applyAlignment="1">
      <alignment horizontal="center"/>
    </xf>
    <xf numFmtId="164" fontId="13" fillId="3" borderId="0" xfId="0" applyNumberFormat="1" applyFont="1" applyFill="1"/>
    <xf numFmtId="0" fontId="7" fillId="0" borderId="2" xfId="0" quotePrefix="1" applyFont="1" applyBorder="1" applyAlignment="1">
      <alignment horizontal="center"/>
    </xf>
    <xf numFmtId="3" fontId="7" fillId="0" borderId="0" xfId="0" applyNumberFormat="1" applyFont="1"/>
    <xf numFmtId="17" fontId="7" fillId="0" borderId="0" xfId="0" applyNumberFormat="1" applyFont="1"/>
    <xf numFmtId="164" fontId="14" fillId="0" borderId="0" xfId="1" applyNumberFormat="1" applyFont="1" applyBorder="1"/>
    <xf numFmtId="164" fontId="16" fillId="0" borderId="0" xfId="1" applyNumberFormat="1" applyFont="1"/>
    <xf numFmtId="0" fontId="7" fillId="0" borderId="2" xfId="0" applyFont="1" applyBorder="1" applyAlignment="1">
      <alignment horizontal="center" wrapText="1"/>
    </xf>
    <xf numFmtId="0" fontId="7" fillId="0" borderId="0" xfId="0" applyFont="1" applyAlignment="1">
      <alignment wrapText="1"/>
    </xf>
    <xf numFmtId="3" fontId="17" fillId="0" borderId="0" xfId="0" applyNumberFormat="1" applyFont="1"/>
    <xf numFmtId="164" fontId="16" fillId="0" borderId="0" xfId="0" applyNumberFormat="1" applyFont="1"/>
    <xf numFmtId="164" fontId="16" fillId="3" borderId="0" xfId="1" applyNumberFormat="1" applyFont="1" applyFill="1"/>
    <xf numFmtId="0" fontId="7" fillId="0" borderId="2" xfId="0" applyFont="1" applyBorder="1" applyAlignment="1">
      <alignment horizontal="right"/>
    </xf>
    <xf numFmtId="0" fontId="7" fillId="0" borderId="2" xfId="0" applyFont="1" applyBorder="1" applyAlignment="1">
      <alignment horizontal="center" vertical="center"/>
    </xf>
    <xf numFmtId="164" fontId="17" fillId="0" borderId="0" xfId="1" applyNumberFormat="1" applyFont="1"/>
    <xf numFmtId="0" fontId="17" fillId="0" borderId="0" xfId="0" applyFont="1"/>
    <xf numFmtId="0" fontId="7" fillId="0" borderId="2" xfId="0" quotePrefix="1" applyFont="1" applyBorder="1" applyAlignment="1">
      <alignment horizontal="center" vertical="center"/>
    </xf>
    <xf numFmtId="164" fontId="7" fillId="0" borderId="0" xfId="1" applyNumberFormat="1" applyFont="1"/>
    <xf numFmtId="14" fontId="7" fillId="0" borderId="0" xfId="0" applyNumberFormat="1" applyFont="1"/>
    <xf numFmtId="16" fontId="7" fillId="0" borderId="2" xfId="0" quotePrefix="1" applyNumberFormat="1" applyFont="1" applyBorder="1" applyAlignment="1">
      <alignment horizontal="center"/>
    </xf>
    <xf numFmtId="0" fontId="14" fillId="0" borderId="2" xfId="0" applyFont="1" applyBorder="1"/>
    <xf numFmtId="16" fontId="7" fillId="0" borderId="5" xfId="0" quotePrefix="1" applyNumberFormat="1" applyFont="1" applyBorder="1" applyAlignment="1">
      <alignment horizontal="center"/>
    </xf>
    <xf numFmtId="3" fontId="14" fillId="0" borderId="0" xfId="0" applyNumberFormat="1" applyFont="1"/>
    <xf numFmtId="164" fontId="14" fillId="0" borderId="0" xfId="1" quotePrefix="1" applyNumberFormat="1" applyFont="1"/>
    <xf numFmtId="164" fontId="14" fillId="0" borderId="0" xfId="0" applyNumberFormat="1" applyFont="1"/>
    <xf numFmtId="164" fontId="7" fillId="0" borderId="0" xfId="1" applyNumberFormat="1" applyFont="1" applyFill="1" applyBorder="1" applyAlignment="1">
      <alignment horizontal="center"/>
    </xf>
    <xf numFmtId="16" fontId="7" fillId="0" borderId="0" xfId="0" quotePrefix="1" applyNumberFormat="1" applyFont="1" applyAlignment="1">
      <alignment horizontal="center"/>
    </xf>
    <xf numFmtId="0" fontId="7" fillId="0" borderId="2" xfId="0" applyFont="1" applyBorder="1" applyAlignment="1">
      <alignment horizontal="right" vertical="center"/>
    </xf>
    <xf numFmtId="0" fontId="7" fillId="0" borderId="2" xfId="0" applyFont="1" applyBorder="1" applyAlignment="1">
      <alignment horizontal="left" wrapText="1"/>
    </xf>
    <xf numFmtId="0" fontId="7" fillId="0" borderId="0" xfId="0" applyFont="1" applyAlignment="1">
      <alignment horizontal="left"/>
    </xf>
    <xf numFmtId="0" fontId="7" fillId="0" borderId="2" xfId="0" applyFont="1" applyBorder="1" applyAlignment="1">
      <alignment horizontal="left"/>
    </xf>
    <xf numFmtId="0" fontId="7" fillId="0" borderId="7" xfId="0" applyFont="1" applyBorder="1" applyAlignment="1">
      <alignment horizontal="left"/>
    </xf>
    <xf numFmtId="0" fontId="7" fillId="0" borderId="8" xfId="0" applyFont="1" applyBorder="1"/>
    <xf numFmtId="0" fontId="7" fillId="0" borderId="6" xfId="0" applyFont="1" applyBorder="1" applyAlignment="1">
      <alignment horizontal="left"/>
    </xf>
    <xf numFmtId="0" fontId="7" fillId="0" borderId="0" xfId="0" applyFont="1" applyAlignment="1">
      <alignment horizontal="center"/>
    </xf>
    <xf numFmtId="164" fontId="18" fillId="0" borderId="0" xfId="0" applyNumberFormat="1" applyFont="1"/>
    <xf numFmtId="164" fontId="17" fillId="0" borderId="0" xfId="0" applyNumberFormat="1" applyFont="1"/>
    <xf numFmtId="164" fontId="18" fillId="0" borderId="0" xfId="1" applyNumberFormat="1" applyFont="1"/>
    <xf numFmtId="0" fontId="19" fillId="0" borderId="0" xfId="0" applyFont="1" applyAlignment="1">
      <alignment horizontal="right"/>
    </xf>
    <xf numFmtId="0" fontId="13" fillId="0" borderId="0" xfId="0" applyFont="1"/>
    <xf numFmtId="164" fontId="13" fillId="0" borderId="0" xfId="1" applyNumberFormat="1" applyFont="1"/>
    <xf numFmtId="164" fontId="14" fillId="0" borderId="0" xfId="1" applyNumberFormat="1" applyFont="1" applyAlignment="1">
      <alignment horizontal="center"/>
    </xf>
    <xf numFmtId="164" fontId="14" fillId="0" borderId="0" xfId="1" applyNumberFormat="1" applyFont="1" applyAlignment="1"/>
    <xf numFmtId="0" fontId="14" fillId="0" borderId="0" xfId="0" applyFont="1" applyAlignment="1">
      <alignment horizontal="center"/>
    </xf>
    <xf numFmtId="164" fontId="14" fillId="3" borderId="0" xfId="1" applyNumberFormat="1" applyFont="1" applyFill="1"/>
    <xf numFmtId="3" fontId="16" fillId="0" borderId="0" xfId="0" applyNumberFormat="1" applyFont="1"/>
    <xf numFmtId="164" fontId="13" fillId="0" borderId="0" xfId="0" applyNumberFormat="1" applyFont="1"/>
    <xf numFmtId="164" fontId="17" fillId="0" borderId="2" xfId="0" applyNumberFormat="1" applyFont="1" applyBorder="1"/>
    <xf numFmtId="164" fontId="14" fillId="0" borderId="2" xfId="1" applyNumberFormat="1" applyFont="1" applyBorder="1"/>
    <xf numFmtId="164" fontId="18" fillId="0" borderId="2" xfId="1" applyNumberFormat="1" applyFont="1" applyBorder="1"/>
    <xf numFmtId="9" fontId="14" fillId="0" borderId="0" xfId="0" applyNumberFormat="1" applyFont="1"/>
    <xf numFmtId="3" fontId="14" fillId="0" borderId="0" xfId="0" quotePrefix="1" applyNumberFormat="1" applyFont="1"/>
    <xf numFmtId="17" fontId="7" fillId="0" borderId="0" xfId="0" quotePrefix="1" applyNumberFormat="1" applyFont="1"/>
    <xf numFmtId="164" fontId="17" fillId="0" borderId="2" xfId="1" applyNumberFormat="1" applyFont="1" applyBorder="1"/>
    <xf numFmtId="3" fontId="17" fillId="0" borderId="2" xfId="0" applyNumberFormat="1" applyFont="1" applyBorder="1"/>
    <xf numFmtId="0" fontId="3" fillId="0" borderId="2" xfId="0" applyFont="1" applyBorder="1" applyAlignment="1">
      <alignment wrapText="1"/>
    </xf>
    <xf numFmtId="0" fontId="3" fillId="0" borderId="6" xfId="0" applyFont="1" applyBorder="1"/>
    <xf numFmtId="164" fontId="7" fillId="0" borderId="0" xfId="1" applyNumberFormat="1" applyFont="1" applyFill="1" applyBorder="1"/>
    <xf numFmtId="0" fontId="3" fillId="2" borderId="6" xfId="0" applyFont="1" applyFill="1" applyBorder="1" applyAlignment="1">
      <alignment horizontal="center"/>
    </xf>
    <xf numFmtId="0" fontId="3" fillId="0" borderId="6" xfId="0" applyFont="1" applyBorder="1" applyAlignment="1">
      <alignment horizontal="center"/>
    </xf>
    <xf numFmtId="0" fontId="10" fillId="0" borderId="0" xfId="0" applyFont="1"/>
    <xf numFmtId="0" fontId="21" fillId="0" borderId="2" xfId="0" applyFont="1" applyBorder="1"/>
    <xf numFmtId="0" fontId="21" fillId="2" borderId="6" xfId="0" applyFont="1" applyFill="1" applyBorder="1" applyAlignment="1">
      <alignment horizontal="left"/>
    </xf>
    <xf numFmtId="0" fontId="3" fillId="0" borderId="2" xfId="0" applyFont="1" applyBorder="1" applyAlignment="1">
      <alignment vertical="center"/>
    </xf>
    <xf numFmtId="0" fontId="3" fillId="0" borderId="7" xfId="0" applyFont="1" applyBorder="1" applyAlignment="1">
      <alignment horizontal="left" wrapText="1"/>
    </xf>
    <xf numFmtId="164" fontId="21" fillId="0" borderId="0" xfId="1" applyNumberFormat="1" applyFont="1"/>
    <xf numFmtId="0" fontId="8" fillId="0" borderId="2" xfId="0" applyFont="1" applyBorder="1"/>
    <xf numFmtId="0" fontId="3" fillId="0" borderId="2" xfId="0" applyFont="1" applyBorder="1" applyAlignment="1">
      <alignment horizontal="left" vertical="center" wrapText="1"/>
    </xf>
    <xf numFmtId="0" fontId="3" fillId="2" borderId="2" xfId="0" applyFont="1" applyFill="1" applyBorder="1" applyAlignment="1">
      <alignment horizontal="center" vertical="center"/>
    </xf>
    <xf numFmtId="0" fontId="3" fillId="2" borderId="2" xfId="0" quotePrefix="1" applyFont="1" applyFill="1" applyBorder="1" applyAlignment="1">
      <alignment horizontal="center" vertical="center"/>
    </xf>
    <xf numFmtId="0" fontId="4" fillId="0" borderId="2" xfId="0" applyFont="1" applyBorder="1" applyAlignment="1">
      <alignment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6" xfId="0" applyFont="1" applyFill="1" applyBorder="1" applyAlignment="1">
      <alignment horizontal="left" vertical="center"/>
    </xf>
    <xf numFmtId="0" fontId="21" fillId="2" borderId="6" xfId="0" applyFont="1" applyFill="1" applyBorder="1" applyAlignment="1">
      <alignment horizontal="left" vertical="center"/>
    </xf>
    <xf numFmtId="0" fontId="3" fillId="0" borderId="6" xfId="0" applyFont="1" applyBorder="1" applyAlignment="1">
      <alignment vertical="center"/>
    </xf>
    <xf numFmtId="0" fontId="21" fillId="0" borderId="2" xfId="0" applyFont="1" applyBorder="1" applyAlignment="1">
      <alignment vertical="center"/>
    </xf>
    <xf numFmtId="164" fontId="14" fillId="0" borderId="0" xfId="1" applyNumberFormat="1" applyFont="1" applyAlignment="1">
      <alignment vertical="center"/>
    </xf>
    <xf numFmtId="164" fontId="16" fillId="3" borderId="0" xfId="1"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3" fontId="7" fillId="0" borderId="0" xfId="0" applyNumberFormat="1" applyFont="1" applyAlignment="1">
      <alignment vertical="center"/>
    </xf>
    <xf numFmtId="0" fontId="7" fillId="0" borderId="0" xfId="0" applyFont="1" applyAlignment="1">
      <alignment vertical="center"/>
    </xf>
    <xf numFmtId="164" fontId="14" fillId="0" borderId="0" xfId="1" applyNumberFormat="1" applyFont="1" applyBorder="1" applyAlignment="1">
      <alignment vertical="center"/>
    </xf>
    <xf numFmtId="3" fontId="16" fillId="0" borderId="0" xfId="0" applyNumberFormat="1" applyFont="1" applyAlignment="1">
      <alignment vertical="center"/>
    </xf>
    <xf numFmtId="0" fontId="3" fillId="0" borderId="6" xfId="0" applyFont="1" applyBorder="1" applyAlignment="1">
      <alignment horizontal="center" vertical="center"/>
    </xf>
    <xf numFmtId="3" fontId="14" fillId="0" borderId="0" xfId="0" applyNumberFormat="1" applyFont="1" applyAlignment="1">
      <alignment vertical="center"/>
    </xf>
    <xf numFmtId="0" fontId="3" fillId="2" borderId="6" xfId="0" applyFont="1" applyFill="1" applyBorder="1" applyAlignment="1">
      <alignment horizontal="center" vertical="center"/>
    </xf>
    <xf numFmtId="164" fontId="16" fillId="0" borderId="0" xfId="0" applyNumberFormat="1" applyFont="1" applyAlignment="1">
      <alignment vertical="center"/>
    </xf>
    <xf numFmtId="3" fontId="17" fillId="0" borderId="0" xfId="0" applyNumberFormat="1" applyFont="1" applyAlignment="1">
      <alignment vertical="center"/>
    </xf>
    <xf numFmtId="0" fontId="7" fillId="0" borderId="0" xfId="0" applyFont="1" applyAlignment="1">
      <alignment vertical="center" wrapText="1"/>
    </xf>
    <xf numFmtId="0" fontId="3" fillId="2" borderId="2" xfId="0" applyFont="1" applyFill="1" applyBorder="1" applyAlignment="1">
      <alignment vertical="center"/>
    </xf>
    <xf numFmtId="0" fontId="3" fillId="0" borderId="3" xfId="0" applyFont="1" applyBorder="1" applyAlignment="1">
      <alignment vertical="center"/>
    </xf>
    <xf numFmtId="164" fontId="3" fillId="0" borderId="0" xfId="1" applyNumberFormat="1" applyFont="1" applyAlignment="1">
      <alignment vertical="center"/>
    </xf>
    <xf numFmtId="0" fontId="17" fillId="0" borderId="0" xfId="0" applyFont="1" applyAlignment="1">
      <alignment vertical="center"/>
    </xf>
    <xf numFmtId="164" fontId="7" fillId="0" borderId="0" xfId="1" applyNumberFormat="1" applyFont="1" applyFill="1" applyBorder="1" applyAlignment="1">
      <alignment vertical="center"/>
    </xf>
    <xf numFmtId="14" fontId="7" fillId="0" borderId="0" xfId="0" applyNumberFormat="1" applyFont="1" applyAlignment="1">
      <alignment vertical="center"/>
    </xf>
    <xf numFmtId="0" fontId="8" fillId="0" borderId="6" xfId="0" applyFont="1" applyBorder="1" applyAlignment="1">
      <alignment vertical="center"/>
    </xf>
    <xf numFmtId="9" fontId="0" fillId="0" borderId="0" xfId="0" applyNumberFormat="1" applyAlignment="1">
      <alignment vertical="center"/>
    </xf>
    <xf numFmtId="0" fontId="3" fillId="0" borderId="6" xfId="0" applyFont="1" applyBorder="1" applyAlignment="1">
      <alignment horizontal="left" vertical="center"/>
    </xf>
    <xf numFmtId="3" fontId="0" fillId="0" borderId="0" xfId="0" applyNumberFormat="1" applyAlignment="1">
      <alignment vertical="center"/>
    </xf>
    <xf numFmtId="3" fontId="0" fillId="0" borderId="0" xfId="0" quotePrefix="1" applyNumberFormat="1" applyAlignment="1">
      <alignment vertical="center"/>
    </xf>
    <xf numFmtId="3" fontId="2" fillId="0" borderId="0" xfId="0" applyNumberFormat="1" applyFont="1" applyAlignment="1">
      <alignment vertical="center"/>
    </xf>
    <xf numFmtId="164" fontId="14" fillId="0" borderId="0" xfId="0" applyNumberFormat="1" applyFont="1" applyAlignment="1">
      <alignment vertical="center"/>
    </xf>
    <xf numFmtId="164" fontId="21" fillId="0" borderId="0" xfId="1" applyNumberFormat="1" applyFont="1" applyAlignment="1">
      <alignment vertical="center"/>
    </xf>
    <xf numFmtId="0" fontId="4" fillId="0" borderId="2" xfId="0" applyFont="1" applyBorder="1" applyAlignment="1">
      <alignment horizontal="center" vertical="center"/>
    </xf>
    <xf numFmtId="16" fontId="14" fillId="0" borderId="0" xfId="0" quotePrefix="1" applyNumberFormat="1" applyFont="1" applyAlignment="1">
      <alignment vertical="center"/>
    </xf>
    <xf numFmtId="0" fontId="22" fillId="0" borderId="2" xfId="0" applyFont="1" applyBorder="1"/>
    <xf numFmtId="0" fontId="21" fillId="0" borderId="2" xfId="0" quotePrefix="1" applyFont="1" applyBorder="1" applyAlignment="1">
      <alignment horizontal="center" vertical="center"/>
    </xf>
    <xf numFmtId="0" fontId="21" fillId="2" borderId="2" xfId="0" applyFont="1" applyFill="1" applyBorder="1" applyAlignment="1">
      <alignment vertical="center"/>
    </xf>
    <xf numFmtId="0" fontId="0" fillId="0" borderId="7" xfId="0" applyBorder="1" applyAlignment="1">
      <alignment horizontal="center" vertical="center"/>
    </xf>
    <xf numFmtId="0" fontId="23" fillId="0" borderId="2" xfId="0" applyFont="1" applyBorder="1" applyAlignment="1">
      <alignment wrapText="1"/>
    </xf>
    <xf numFmtId="0" fontId="21" fillId="2" borderId="2" xfId="0" applyFont="1" applyFill="1" applyBorder="1" applyAlignment="1">
      <alignment horizontal="left" vertical="center" wrapText="1"/>
    </xf>
    <xf numFmtId="3" fontId="7" fillId="3" borderId="0" xfId="0" applyNumberFormat="1" applyFont="1" applyFill="1" applyAlignment="1">
      <alignment vertical="center"/>
    </xf>
    <xf numFmtId="0" fontId="3" fillId="3" borderId="2" xfId="0" applyFont="1" applyFill="1" applyBorder="1" applyAlignment="1">
      <alignment vertical="center"/>
    </xf>
    <xf numFmtId="3" fontId="7" fillId="3" borderId="0" xfId="0" applyNumberFormat="1" applyFont="1" applyFill="1"/>
    <xf numFmtId="3" fontId="7" fillId="2" borderId="0" xfId="0" applyNumberFormat="1" applyFont="1" applyFill="1" applyAlignment="1">
      <alignment vertical="center"/>
    </xf>
    <xf numFmtId="164" fontId="3" fillId="3" borderId="0" xfId="1" applyNumberFormat="1" applyFont="1" applyFill="1"/>
    <xf numFmtId="0" fontId="3" fillId="3" borderId="2" xfId="0" applyFont="1" applyFill="1" applyBorder="1" applyAlignment="1">
      <alignment horizontal="left" vertical="center"/>
    </xf>
    <xf numFmtId="3" fontId="7" fillId="2" borderId="0" xfId="0" applyNumberFormat="1" applyFont="1" applyFill="1"/>
    <xf numFmtId="0" fontId="3" fillId="2" borderId="4" xfId="0" applyFont="1" applyFill="1" applyBorder="1" applyAlignment="1">
      <alignment horizontal="center"/>
    </xf>
    <xf numFmtId="164" fontId="21" fillId="3" borderId="0" xfId="1" applyNumberFormat="1" applyFont="1" applyFill="1"/>
    <xf numFmtId="0" fontId="21" fillId="2" borderId="2" xfId="0" applyFont="1" applyFill="1" applyBorder="1" applyAlignment="1">
      <alignment horizontal="left" vertical="center"/>
    </xf>
    <xf numFmtId="0" fontId="3" fillId="0" borderId="5" xfId="0" quotePrefix="1" applyFont="1" applyBorder="1" applyAlignment="1">
      <alignment horizontal="center" vertical="center"/>
    </xf>
    <xf numFmtId="164" fontId="3" fillId="2" borderId="0" xfId="1" applyNumberFormat="1" applyFont="1" applyFill="1"/>
    <xf numFmtId="16" fontId="3" fillId="0" borderId="2" xfId="0" quotePrefix="1" applyNumberFormat="1" applyFont="1" applyBorder="1" applyAlignment="1">
      <alignment horizontal="center" vertical="center"/>
    </xf>
    <xf numFmtId="0" fontId="7" fillId="0" borderId="0" xfId="0" applyFont="1" applyAlignment="1">
      <alignment horizontal="left" vertical="center"/>
    </xf>
    <xf numFmtId="0" fontId="3" fillId="0" borderId="7" xfId="0" applyFont="1" applyBorder="1" applyAlignment="1">
      <alignment horizontal="left" vertical="center"/>
    </xf>
    <xf numFmtId="0" fontId="0" fillId="0" borderId="2" xfId="0" applyBorder="1" applyAlignment="1">
      <alignment vertical="center"/>
    </xf>
    <xf numFmtId="164" fontId="3" fillId="3" borderId="0" xfId="1" applyNumberFormat="1" applyFont="1" applyFill="1" applyAlignment="1">
      <alignment vertical="center"/>
    </xf>
    <xf numFmtId="164" fontId="3" fillId="0" borderId="0" xfId="1" applyNumberFormat="1" applyFont="1" applyFill="1"/>
    <xf numFmtId="164" fontId="3" fillId="0" borderId="0" xfId="1" applyNumberFormat="1" applyFont="1" applyFill="1" applyAlignment="1">
      <alignment vertical="center"/>
    </xf>
    <xf numFmtId="0" fontId="3" fillId="2" borderId="6" xfId="0" applyFont="1" applyFill="1" applyBorder="1" applyAlignment="1">
      <alignment horizontal="left" vertical="center" wrapText="1"/>
    </xf>
    <xf numFmtId="0" fontId="3" fillId="0" borderId="2" xfId="0" applyFont="1" applyBorder="1" applyAlignment="1">
      <alignment vertical="center" wrapText="1"/>
    </xf>
    <xf numFmtId="164" fontId="17" fillId="0" borderId="0" xfId="1" applyNumberFormat="1" applyFont="1" applyAlignment="1">
      <alignment vertical="center"/>
    </xf>
    <xf numFmtId="164" fontId="7" fillId="0" borderId="0" xfId="1" applyNumberFormat="1" applyFont="1" applyAlignment="1">
      <alignment vertical="center"/>
    </xf>
    <xf numFmtId="0" fontId="21" fillId="3" borderId="2" xfId="0" applyFont="1" applyFill="1" applyBorder="1" applyAlignment="1">
      <alignment vertical="center"/>
    </xf>
    <xf numFmtId="0" fontId="7" fillId="0" borderId="2" xfId="0" applyFont="1" applyBorder="1" applyAlignment="1">
      <alignment vertical="center"/>
    </xf>
    <xf numFmtId="0" fontId="14" fillId="0" borderId="2" xfId="0" applyFont="1" applyBorder="1" applyAlignment="1">
      <alignment vertical="center"/>
    </xf>
    <xf numFmtId="0" fontId="3" fillId="0" borderId="7" xfId="0" applyFont="1" applyBorder="1" applyAlignment="1">
      <alignment vertical="center"/>
    </xf>
    <xf numFmtId="164" fontId="4" fillId="0" borderId="0" xfId="1" applyNumberFormat="1" applyFont="1" applyAlignment="1"/>
    <xf numFmtId="0" fontId="4" fillId="0" borderId="0" xfId="0" applyFont="1" applyAlignment="1"/>
    <xf numFmtId="0" fontId="7" fillId="0" borderId="0" xfId="0" applyFont="1" applyAlignment="1"/>
    <xf numFmtId="3" fontId="13" fillId="0" borderId="0" xfId="0" applyNumberFormat="1" applyFont="1" applyAlignment="1">
      <alignment vertical="center"/>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0" fontId="7" fillId="2" borderId="2" xfId="0" applyFont="1" applyFill="1" applyBorder="1" applyAlignment="1">
      <alignment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7" fillId="0" borderId="3" xfId="0" applyFont="1" applyBorder="1" applyAlignment="1">
      <alignment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0" xfId="0" applyFont="1" applyBorder="1" applyAlignment="1">
      <alignment horizontal="center" vertical="center" wrapText="1"/>
    </xf>
    <xf numFmtId="0" fontId="4" fillId="2" borderId="0" xfId="0" applyFont="1" applyFill="1" applyBorder="1" applyAlignment="1">
      <alignment vertical="center"/>
    </xf>
    <xf numFmtId="0" fontId="14" fillId="0" borderId="0" xfId="0" applyFont="1" applyAlignment="1">
      <alignment horizontal="center" vertical="center" wrapText="1"/>
    </xf>
    <xf numFmtId="0" fontId="24" fillId="0" borderId="0" xfId="0" applyFont="1" applyAlignment="1">
      <alignment horizontal="center" vertical="center" wrapText="1"/>
    </xf>
    <xf numFmtId="0" fontId="23" fillId="0" borderId="0" xfId="0" applyFont="1" applyBorder="1"/>
    <xf numFmtId="0" fontId="23" fillId="0" borderId="0" xfId="0" applyFont="1"/>
    <xf numFmtId="0" fontId="25" fillId="0" borderId="0" xfId="0" applyFont="1"/>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6" fillId="2" borderId="2" xfId="0" applyFont="1" applyFill="1" applyBorder="1" applyAlignment="1">
      <alignment horizontal="center" vertical="center"/>
    </xf>
    <xf numFmtId="0" fontId="26" fillId="2" borderId="2" xfId="0" applyFont="1" applyFill="1" applyBorder="1" applyAlignment="1">
      <alignment horizontal="center" vertical="center" wrapText="1"/>
    </xf>
    <xf numFmtId="14" fontId="26" fillId="0" borderId="2" xfId="0" applyNumberFormat="1" applyFont="1" applyBorder="1" applyAlignment="1">
      <alignment horizontal="center" vertical="center"/>
    </xf>
    <xf numFmtId="164" fontId="26" fillId="0" borderId="2" xfId="1" applyNumberFormat="1" applyFont="1" applyBorder="1" applyAlignment="1">
      <alignment horizontal="center" vertical="center"/>
    </xf>
    <xf numFmtId="164" fontId="26" fillId="2" borderId="2" xfId="1" applyNumberFormat="1" applyFont="1" applyFill="1" applyBorder="1" applyAlignment="1">
      <alignment horizontal="center" vertical="center"/>
    </xf>
    <xf numFmtId="0" fontId="23" fillId="0" borderId="0" xfId="0" applyFont="1" applyAlignment="1">
      <alignment horizontal="center"/>
    </xf>
    <xf numFmtId="0" fontId="25" fillId="0" borderId="0" xfId="0" applyFont="1" applyAlignment="1">
      <alignment vertical="center"/>
    </xf>
    <xf numFmtId="3" fontId="25" fillId="0" borderId="0" xfId="0" applyNumberFormat="1" applyFont="1" applyAlignment="1">
      <alignment vertical="center"/>
    </xf>
    <xf numFmtId="3" fontId="28" fillId="0" borderId="0" xfId="0" applyNumberFormat="1" applyFont="1" applyAlignment="1">
      <alignment vertical="center"/>
    </xf>
    <xf numFmtId="3" fontId="25" fillId="2" borderId="0" xfId="0" applyNumberFormat="1" applyFont="1" applyFill="1" applyAlignment="1">
      <alignment vertical="center"/>
    </xf>
    <xf numFmtId="0" fontId="25" fillId="2" borderId="0" xfId="0" applyFont="1" applyFill="1" applyAlignment="1">
      <alignment vertical="center"/>
    </xf>
    <xf numFmtId="0" fontId="25" fillId="0" borderId="0" xfId="0" applyFont="1" applyAlignment="1">
      <alignment vertical="top" wrapText="1"/>
    </xf>
    <xf numFmtId="164" fontId="25" fillId="0" borderId="0" xfId="1" applyNumberFormat="1" applyFont="1"/>
    <xf numFmtId="0" fontId="25" fillId="0" borderId="0" xfId="0" applyFont="1" applyAlignment="1">
      <alignment horizontal="center"/>
    </xf>
    <xf numFmtId="164" fontId="25" fillId="0" borderId="0" xfId="1" applyNumberFormat="1" applyFont="1" applyAlignment="1">
      <alignment horizontal="center"/>
    </xf>
    <xf numFmtId="0" fontId="4" fillId="0" borderId="0" xfId="0" applyFont="1" applyAlignment="1">
      <alignment horizontal="center"/>
    </xf>
    <xf numFmtId="0" fontId="3" fillId="0" borderId="7" xfId="0" applyFont="1" applyBorder="1" applyAlignment="1">
      <alignment horizontal="center" vertical="center"/>
    </xf>
    <xf numFmtId="0" fontId="13" fillId="0" borderId="0" xfId="0" applyFont="1" applyAlignment="1">
      <alignment horizontal="center"/>
    </xf>
    <xf numFmtId="0" fontId="3" fillId="0" borderId="0" xfId="0" applyFont="1" applyAlignment="1">
      <alignment horizontal="center"/>
    </xf>
    <xf numFmtId="0" fontId="4" fillId="0" borderId="2" xfId="0" applyFont="1" applyBorder="1" applyAlignment="1">
      <alignment horizontal="center" vertical="center"/>
    </xf>
    <xf numFmtId="0" fontId="4" fillId="0" borderId="2" xfId="0" quotePrefix="1" applyFont="1" applyBorder="1" applyAlignment="1">
      <alignment horizontal="center" vertical="center"/>
    </xf>
    <xf numFmtId="16" fontId="7" fillId="0" borderId="0" xfId="0" applyNumberFormat="1" applyFont="1" applyBorder="1" applyAlignment="1">
      <alignment horizontal="center" vertical="center" wrapText="1"/>
    </xf>
    <xf numFmtId="0" fontId="13" fillId="0" borderId="2" xfId="0" applyFont="1" applyBorder="1" applyAlignment="1">
      <alignment horizontal="center" vertical="center" wrapText="1"/>
    </xf>
    <xf numFmtId="164" fontId="7" fillId="0" borderId="2" xfId="1" applyNumberFormat="1" applyFont="1" applyBorder="1" applyAlignment="1">
      <alignment horizontal="center" vertical="center"/>
    </xf>
    <xf numFmtId="164" fontId="7" fillId="2" borderId="2" xfId="1"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0" xfId="0" applyFont="1" applyBorder="1"/>
    <xf numFmtId="0" fontId="13" fillId="0" borderId="2" xfId="0" applyFont="1" applyBorder="1" applyAlignment="1">
      <alignment vertical="center"/>
    </xf>
    <xf numFmtId="0" fontId="29" fillId="0" borderId="0" xfId="0" applyFont="1" applyAlignment="1">
      <alignment horizontal="justify" vertical="center" wrapText="1"/>
    </xf>
    <xf numFmtId="0" fontId="4" fillId="0" borderId="0" xfId="0" applyFont="1" applyAlignment="1">
      <alignment horizontal="center"/>
    </xf>
    <xf numFmtId="164" fontId="4" fillId="0" borderId="0" xfId="1" applyNumberFormat="1" applyFont="1" applyAlignment="1">
      <alignment horizontal="center"/>
    </xf>
    <xf numFmtId="0" fontId="4" fillId="0" borderId="5" xfId="0" applyFont="1" applyBorder="1" applyAlignment="1">
      <alignment horizontal="left" vertical="center"/>
    </xf>
    <xf numFmtId="0" fontId="4" fillId="0" borderId="6" xfId="0" applyFont="1" applyBorder="1" applyAlignment="1">
      <alignment horizontal="left" vertical="center"/>
    </xf>
    <xf numFmtId="16" fontId="7" fillId="0" borderId="1" xfId="0" applyNumberFormat="1" applyFont="1" applyBorder="1" applyAlignment="1">
      <alignment horizontal="left" wrapText="1"/>
    </xf>
    <xf numFmtId="0" fontId="4"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13" fillId="0" borderId="0" xfId="0" applyFont="1" applyAlignment="1">
      <alignment horizontal="center" wrapText="1"/>
    </xf>
    <xf numFmtId="0" fontId="13" fillId="0" borderId="0" xfId="0" applyFont="1" applyAlignment="1">
      <alignment horizontal="center"/>
    </xf>
    <xf numFmtId="0" fontId="0" fillId="0" borderId="2" xfId="0" applyBorder="1" applyAlignment="1">
      <alignment horizontal="center" vertical="center"/>
    </xf>
    <xf numFmtId="0" fontId="3" fillId="0" borderId="0" xfId="0" applyFont="1" applyAlignment="1">
      <alignment horizontal="center"/>
    </xf>
    <xf numFmtId="0" fontId="10" fillId="0" borderId="0" xfId="0" applyFont="1" applyAlignment="1">
      <alignment horizontal="righ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3" fillId="0" borderId="2" xfId="0" applyFont="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3" fillId="2" borderId="2" xfId="0" applyFont="1" applyFill="1" applyBorder="1" applyAlignment="1">
      <alignment horizontal="center"/>
    </xf>
    <xf numFmtId="0" fontId="3" fillId="2" borderId="7" xfId="0" applyFont="1" applyFill="1" applyBorder="1" applyAlignment="1">
      <alignment horizontal="center"/>
    </xf>
    <xf numFmtId="0" fontId="6" fillId="0" borderId="0" xfId="0" applyFont="1" applyAlignment="1">
      <alignment horizontal="center"/>
    </xf>
    <xf numFmtId="0" fontId="5" fillId="0" borderId="0" xfId="0" applyFont="1" applyAlignment="1">
      <alignment horizontal="center"/>
    </xf>
    <xf numFmtId="0" fontId="4" fillId="0" borderId="5" xfId="0" applyFont="1" applyBorder="1" applyAlignment="1">
      <alignment horizontal="left"/>
    </xf>
    <xf numFmtId="0" fontId="4" fillId="0" borderId="6" xfId="0" applyFont="1" applyBorder="1" applyAlignment="1">
      <alignment horizontal="left"/>
    </xf>
    <xf numFmtId="164" fontId="13" fillId="0" borderId="0" xfId="1" applyNumberFormat="1" applyFont="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7" xfId="0" applyFont="1" applyBorder="1" applyAlignment="1">
      <alignment horizontal="center"/>
    </xf>
    <xf numFmtId="0" fontId="13" fillId="0" borderId="5" xfId="0" applyFont="1" applyBorder="1" applyAlignment="1">
      <alignment horizontal="left"/>
    </xf>
    <xf numFmtId="0" fontId="13" fillId="0" borderId="6" xfId="0" applyFont="1" applyBorder="1" applyAlignment="1">
      <alignment horizontal="left"/>
    </xf>
    <xf numFmtId="0" fontId="7" fillId="0" borderId="2" xfId="0" applyFont="1" applyBorder="1" applyAlignment="1">
      <alignment horizontal="center"/>
    </xf>
    <xf numFmtId="0" fontId="19" fillId="0" borderId="0" xfId="0" applyFont="1" applyAlignment="1">
      <alignment horizontal="right"/>
    </xf>
    <xf numFmtId="0" fontId="7" fillId="0" borderId="0" xfId="0"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4" fillId="0" borderId="0" xfId="0" applyFont="1" applyAlignment="1">
      <alignment horizontal="left"/>
    </xf>
    <xf numFmtId="0" fontId="4" fillId="0" borderId="2" xfId="0" applyFont="1" applyBorder="1" applyAlignment="1">
      <alignment horizontal="left"/>
    </xf>
    <xf numFmtId="0" fontId="11" fillId="0" borderId="0" xfId="0" applyFont="1" applyAlignment="1">
      <alignment horizontal="center" wrapText="1"/>
    </xf>
    <xf numFmtId="0" fontId="20" fillId="0" borderId="0" xfId="0" applyFont="1" applyAlignment="1">
      <alignment horizontal="center"/>
    </xf>
    <xf numFmtId="0" fontId="0" fillId="0" borderId="2" xfId="0" applyBorder="1" applyAlignment="1">
      <alignment horizontal="center"/>
    </xf>
    <xf numFmtId="0" fontId="7" fillId="0" borderId="0" xfId="0" applyFont="1" applyAlignment="1">
      <alignment horizont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xf>
    <xf numFmtId="0" fontId="30" fillId="0" borderId="0" xfId="0" applyFont="1" applyAlignment="1">
      <alignment horizontal="left" vertical="center" wrapText="1"/>
    </xf>
    <xf numFmtId="16" fontId="7" fillId="0" borderId="1" xfId="0" applyNumberFormat="1"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cellXfs>
  <cellStyles count="3">
    <cellStyle name="Comma" xfId="1" builtinId="3"/>
    <cellStyle name="Comma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02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200-000003000000}"/>
            </a:ext>
          </a:extLst>
        </xdr:cNvPr>
        <xdr:cNvCxnSpPr>
          <a:cxnSpLocks noChangeShapeType="1"/>
        </xdr:cNvCxnSpPr>
      </xdr:nvCxnSpPr>
      <xdr:spPr bwMode="auto">
        <a:xfrm>
          <a:off x="35433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B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B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C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C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D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D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E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E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238125</xdr:colOff>
      <xdr:row>2</xdr:row>
      <xdr:rowOff>28575</xdr:rowOff>
    </xdr:from>
    <xdr:to>
      <xdr:col>1</xdr:col>
      <xdr:colOff>1238250</xdr:colOff>
      <xdr:row>2</xdr:row>
      <xdr:rowOff>28575</xdr:rowOff>
    </xdr:to>
    <xdr:cxnSp macro="">
      <xdr:nvCxnSpPr>
        <xdr:cNvPr id="2" name="Straight Arrow Connector 1">
          <a:extLst>
            <a:ext uri="{FF2B5EF4-FFF2-40B4-BE49-F238E27FC236}">
              <a16:creationId xmlns:a16="http://schemas.microsoft.com/office/drawing/2014/main" id="{00000000-0008-0000-1200-000002000000}"/>
            </a:ext>
          </a:extLst>
        </xdr:cNvPr>
        <xdr:cNvCxnSpPr>
          <a:cxnSpLocks noChangeShapeType="1"/>
        </xdr:cNvCxnSpPr>
      </xdr:nvCxnSpPr>
      <xdr:spPr bwMode="auto">
        <a:xfrm>
          <a:off x="647700" y="523875"/>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457200</xdr:colOff>
      <xdr:row>1</xdr:row>
      <xdr:rowOff>238125</xdr:rowOff>
    </xdr:from>
    <xdr:to>
      <xdr:col>5</xdr:col>
      <xdr:colOff>400050</xdr:colOff>
      <xdr:row>1</xdr:row>
      <xdr:rowOff>238125</xdr:rowOff>
    </xdr:to>
    <xdr:cxnSp macro="">
      <xdr:nvCxnSpPr>
        <xdr:cNvPr id="3" name="Straight Arrow Connector 2">
          <a:extLst>
            <a:ext uri="{FF2B5EF4-FFF2-40B4-BE49-F238E27FC236}">
              <a16:creationId xmlns:a16="http://schemas.microsoft.com/office/drawing/2014/main" id="{00000000-0008-0000-1200-000003000000}"/>
            </a:ext>
          </a:extLst>
        </xdr:cNvPr>
        <xdr:cNvCxnSpPr>
          <a:cxnSpLocks noChangeShapeType="1"/>
        </xdr:cNvCxnSpPr>
      </xdr:nvCxnSpPr>
      <xdr:spPr bwMode="auto">
        <a:xfrm>
          <a:off x="3476625" y="485775"/>
          <a:ext cx="19431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238125</xdr:colOff>
      <xdr:row>2</xdr:row>
      <xdr:rowOff>28575</xdr:rowOff>
    </xdr:from>
    <xdr:to>
      <xdr:col>1</xdr:col>
      <xdr:colOff>1238250</xdr:colOff>
      <xdr:row>2</xdr:row>
      <xdr:rowOff>28575</xdr:rowOff>
    </xdr:to>
    <xdr:cxnSp macro="">
      <xdr:nvCxnSpPr>
        <xdr:cNvPr id="2" name="Straight Arrow Connector 1">
          <a:extLst>
            <a:ext uri="{FF2B5EF4-FFF2-40B4-BE49-F238E27FC236}">
              <a16:creationId xmlns:a16="http://schemas.microsoft.com/office/drawing/2014/main" id="{00000000-0008-0000-1300-000002000000}"/>
            </a:ext>
          </a:extLst>
        </xdr:cNvPr>
        <xdr:cNvCxnSpPr>
          <a:cxnSpLocks noChangeShapeType="1"/>
        </xdr:cNvCxnSpPr>
      </xdr:nvCxnSpPr>
      <xdr:spPr bwMode="auto">
        <a:xfrm>
          <a:off x="647700" y="523875"/>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457200</xdr:colOff>
      <xdr:row>1</xdr:row>
      <xdr:rowOff>238125</xdr:rowOff>
    </xdr:from>
    <xdr:to>
      <xdr:col>5</xdr:col>
      <xdr:colOff>400050</xdr:colOff>
      <xdr:row>1</xdr:row>
      <xdr:rowOff>238125</xdr:rowOff>
    </xdr:to>
    <xdr:cxnSp macro="">
      <xdr:nvCxnSpPr>
        <xdr:cNvPr id="3" name="Straight Arrow Connector 2">
          <a:extLst>
            <a:ext uri="{FF2B5EF4-FFF2-40B4-BE49-F238E27FC236}">
              <a16:creationId xmlns:a16="http://schemas.microsoft.com/office/drawing/2014/main" id="{00000000-0008-0000-1300-000003000000}"/>
            </a:ext>
          </a:extLst>
        </xdr:cNvPr>
        <xdr:cNvCxnSpPr>
          <a:cxnSpLocks noChangeShapeType="1"/>
        </xdr:cNvCxnSpPr>
      </xdr:nvCxnSpPr>
      <xdr:spPr bwMode="auto">
        <a:xfrm>
          <a:off x="3286125" y="485775"/>
          <a:ext cx="179070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238125</xdr:colOff>
      <xdr:row>2</xdr:row>
      <xdr:rowOff>28575</xdr:rowOff>
    </xdr:from>
    <xdr:to>
      <xdr:col>1</xdr:col>
      <xdr:colOff>1238250</xdr:colOff>
      <xdr:row>2</xdr:row>
      <xdr:rowOff>28575</xdr:rowOff>
    </xdr:to>
    <xdr:cxnSp macro="">
      <xdr:nvCxnSpPr>
        <xdr:cNvPr id="2" name="Straight Arrow Connector 1">
          <a:extLst>
            <a:ext uri="{FF2B5EF4-FFF2-40B4-BE49-F238E27FC236}">
              <a16:creationId xmlns:a16="http://schemas.microsoft.com/office/drawing/2014/main" id="{00000000-0008-0000-1400-000002000000}"/>
            </a:ext>
          </a:extLst>
        </xdr:cNvPr>
        <xdr:cNvCxnSpPr>
          <a:cxnSpLocks noChangeShapeType="1"/>
        </xdr:cNvCxnSpPr>
      </xdr:nvCxnSpPr>
      <xdr:spPr bwMode="auto">
        <a:xfrm>
          <a:off x="590550" y="523875"/>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457200</xdr:colOff>
      <xdr:row>1</xdr:row>
      <xdr:rowOff>238125</xdr:rowOff>
    </xdr:from>
    <xdr:to>
      <xdr:col>5</xdr:col>
      <xdr:colOff>400050</xdr:colOff>
      <xdr:row>1</xdr:row>
      <xdr:rowOff>238125</xdr:rowOff>
    </xdr:to>
    <xdr:cxnSp macro="">
      <xdr:nvCxnSpPr>
        <xdr:cNvPr id="3" name="Straight Arrow Connector 2">
          <a:extLst>
            <a:ext uri="{FF2B5EF4-FFF2-40B4-BE49-F238E27FC236}">
              <a16:creationId xmlns:a16="http://schemas.microsoft.com/office/drawing/2014/main" id="{00000000-0008-0000-1400-000003000000}"/>
            </a:ext>
          </a:extLst>
        </xdr:cNvPr>
        <xdr:cNvCxnSpPr>
          <a:cxnSpLocks noChangeShapeType="1"/>
        </xdr:cNvCxnSpPr>
      </xdr:nvCxnSpPr>
      <xdr:spPr bwMode="auto">
        <a:xfrm>
          <a:off x="3343275" y="485775"/>
          <a:ext cx="174307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238125</xdr:colOff>
      <xdr:row>2</xdr:row>
      <xdr:rowOff>28575</xdr:rowOff>
    </xdr:from>
    <xdr:to>
      <xdr:col>1</xdr:col>
      <xdr:colOff>1238250</xdr:colOff>
      <xdr:row>2</xdr:row>
      <xdr:rowOff>28575</xdr:rowOff>
    </xdr:to>
    <xdr:cxnSp macro="">
      <xdr:nvCxnSpPr>
        <xdr:cNvPr id="2" name="Straight Arrow Connector 1">
          <a:extLst>
            <a:ext uri="{FF2B5EF4-FFF2-40B4-BE49-F238E27FC236}">
              <a16:creationId xmlns:a16="http://schemas.microsoft.com/office/drawing/2014/main" id="{00000000-0008-0000-1500-000002000000}"/>
            </a:ext>
          </a:extLst>
        </xdr:cNvPr>
        <xdr:cNvCxnSpPr>
          <a:cxnSpLocks noChangeShapeType="1"/>
        </xdr:cNvCxnSpPr>
      </xdr:nvCxnSpPr>
      <xdr:spPr bwMode="auto">
        <a:xfrm>
          <a:off x="590550" y="523875"/>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1500-000003000000}"/>
            </a:ext>
          </a:extLst>
        </xdr:cNvPr>
        <xdr:cNvCxnSpPr>
          <a:cxnSpLocks noChangeShapeType="1"/>
        </xdr:cNvCxnSpPr>
      </xdr:nvCxnSpPr>
      <xdr:spPr bwMode="auto">
        <a:xfrm>
          <a:off x="3381375" y="495300"/>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16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1600-000003000000}"/>
            </a:ext>
          </a:extLst>
        </xdr:cNvPr>
        <xdr:cNvCxnSpPr>
          <a:cxnSpLocks noChangeShapeType="1"/>
        </xdr:cNvCxnSpPr>
      </xdr:nvCxnSpPr>
      <xdr:spPr bwMode="auto">
        <a:xfrm>
          <a:off x="3381375" y="495300"/>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17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1700-000003000000}"/>
            </a:ext>
          </a:extLst>
        </xdr:cNvPr>
        <xdr:cNvCxnSpPr>
          <a:cxnSpLocks noChangeShapeType="1"/>
        </xdr:cNvCxnSpPr>
      </xdr:nvCxnSpPr>
      <xdr:spPr bwMode="auto">
        <a:xfrm>
          <a:off x="3324225"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03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300-000003000000}"/>
            </a:ext>
          </a:extLst>
        </xdr:cNvPr>
        <xdr:cNvCxnSpPr>
          <a:cxnSpLocks noChangeShapeType="1"/>
        </xdr:cNvCxnSpPr>
      </xdr:nvCxnSpPr>
      <xdr:spPr bwMode="auto">
        <a:xfrm>
          <a:off x="3705225"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18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1800-000003000000}"/>
            </a:ext>
          </a:extLst>
        </xdr:cNvPr>
        <xdr:cNvCxnSpPr>
          <a:cxnSpLocks noChangeShapeType="1"/>
        </xdr:cNvCxnSpPr>
      </xdr:nvCxnSpPr>
      <xdr:spPr bwMode="auto">
        <a:xfrm>
          <a:off x="35433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19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1900-000003000000}"/>
            </a:ext>
          </a:extLst>
        </xdr:cNvPr>
        <xdr:cNvCxnSpPr>
          <a:cxnSpLocks noChangeShapeType="1"/>
        </xdr:cNvCxnSpPr>
      </xdr:nvCxnSpPr>
      <xdr:spPr bwMode="auto">
        <a:xfrm>
          <a:off x="35433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04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400-000003000000}"/>
            </a:ext>
          </a:extLst>
        </xdr:cNvPr>
        <xdr:cNvCxnSpPr>
          <a:cxnSpLocks noChangeShapeType="1"/>
        </xdr:cNvCxnSpPr>
      </xdr:nvCxnSpPr>
      <xdr:spPr bwMode="auto">
        <a:xfrm>
          <a:off x="35052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266700</xdr:colOff>
      <xdr:row>2</xdr:row>
      <xdr:rowOff>28575</xdr:rowOff>
    </xdr:from>
    <xdr:to>
      <xdr:col>1</xdr:col>
      <xdr:colOff>1266825</xdr:colOff>
      <xdr:row>2</xdr:row>
      <xdr:rowOff>28575</xdr:rowOff>
    </xdr:to>
    <xdr:cxnSp macro="">
      <xdr:nvCxnSpPr>
        <xdr:cNvPr id="2" name="Straight Arrow Connector 1">
          <a:extLst>
            <a:ext uri="{FF2B5EF4-FFF2-40B4-BE49-F238E27FC236}">
              <a16:creationId xmlns:a16="http://schemas.microsoft.com/office/drawing/2014/main" id="{00000000-0008-0000-0500-000002000000}"/>
            </a:ext>
          </a:extLst>
        </xdr:cNvPr>
        <xdr:cNvCxnSpPr>
          <a:cxnSpLocks noChangeShapeType="1"/>
        </xdr:cNvCxnSpPr>
      </xdr:nvCxnSpPr>
      <xdr:spPr bwMode="auto">
        <a:xfrm>
          <a:off x="61912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500-000003000000}"/>
            </a:ext>
          </a:extLst>
        </xdr:cNvPr>
        <xdr:cNvCxnSpPr>
          <a:cxnSpLocks noChangeShapeType="1"/>
        </xdr:cNvCxnSpPr>
      </xdr:nvCxnSpPr>
      <xdr:spPr bwMode="auto">
        <a:xfrm>
          <a:off x="35052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476250</xdr:colOff>
      <xdr:row>2</xdr:row>
      <xdr:rowOff>28575</xdr:rowOff>
    </xdr:from>
    <xdr:to>
      <xdr:col>1</xdr:col>
      <xdr:colOff>1476375</xdr:colOff>
      <xdr:row>2</xdr:row>
      <xdr:rowOff>28575</xdr:rowOff>
    </xdr:to>
    <xdr:cxnSp macro="">
      <xdr:nvCxnSpPr>
        <xdr:cNvPr id="2" name="Straight Arrow Connector 1">
          <a:extLst>
            <a:ext uri="{FF2B5EF4-FFF2-40B4-BE49-F238E27FC236}">
              <a16:creationId xmlns:a16="http://schemas.microsoft.com/office/drawing/2014/main" id="{00000000-0008-0000-0600-000002000000}"/>
            </a:ext>
          </a:extLst>
        </xdr:cNvPr>
        <xdr:cNvCxnSpPr>
          <a:cxnSpLocks noChangeShapeType="1"/>
        </xdr:cNvCxnSpPr>
      </xdr:nvCxnSpPr>
      <xdr:spPr bwMode="auto">
        <a:xfrm>
          <a:off x="828675"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600-000003000000}"/>
            </a:ext>
          </a:extLst>
        </xdr:cNvPr>
        <xdr:cNvCxnSpPr>
          <a:cxnSpLocks noChangeShapeType="1"/>
        </xdr:cNvCxnSpPr>
      </xdr:nvCxnSpPr>
      <xdr:spPr bwMode="auto">
        <a:xfrm>
          <a:off x="3505200" y="466725"/>
          <a:ext cx="18478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7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700-000003000000}"/>
            </a:ext>
          </a:extLst>
        </xdr:cNvPr>
        <xdr:cNvCxnSpPr>
          <a:cxnSpLocks noChangeShapeType="1"/>
        </xdr:cNvCxnSpPr>
      </xdr:nvCxnSpPr>
      <xdr:spPr bwMode="auto">
        <a:xfrm>
          <a:off x="3914775"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8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800-000003000000}"/>
            </a:ext>
          </a:extLst>
        </xdr:cNvPr>
        <xdr:cNvCxnSpPr>
          <a:cxnSpLocks noChangeShapeType="1"/>
        </xdr:cNvCxnSpPr>
      </xdr:nvCxnSpPr>
      <xdr:spPr bwMode="auto">
        <a:xfrm>
          <a:off x="3914775"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9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9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561975</xdr:colOff>
      <xdr:row>2</xdr:row>
      <xdr:rowOff>28575</xdr:rowOff>
    </xdr:from>
    <xdr:to>
      <xdr:col>1</xdr:col>
      <xdr:colOff>1562100</xdr:colOff>
      <xdr:row>2</xdr:row>
      <xdr:rowOff>28575</xdr:rowOff>
    </xdr:to>
    <xdr:cxnSp macro="">
      <xdr:nvCxnSpPr>
        <xdr:cNvPr id="2" name="Straight Arrow Connector 1">
          <a:extLst>
            <a:ext uri="{FF2B5EF4-FFF2-40B4-BE49-F238E27FC236}">
              <a16:creationId xmlns:a16="http://schemas.microsoft.com/office/drawing/2014/main" id="{00000000-0008-0000-0A00-000002000000}"/>
            </a:ext>
          </a:extLst>
        </xdr:cNvPr>
        <xdr:cNvCxnSpPr>
          <a:cxnSpLocks noChangeShapeType="1"/>
        </xdr:cNvCxnSpPr>
      </xdr:nvCxnSpPr>
      <xdr:spPr bwMode="auto">
        <a:xfrm>
          <a:off x="914400" y="495300"/>
          <a:ext cx="1000125"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495300</xdr:colOff>
      <xdr:row>2</xdr:row>
      <xdr:rowOff>0</xdr:rowOff>
    </xdr:from>
    <xdr:to>
      <xdr:col>5</xdr:col>
      <xdr:colOff>542925</xdr:colOff>
      <xdr:row>2</xdr:row>
      <xdr:rowOff>0</xdr:rowOff>
    </xdr:to>
    <xdr:cxnSp macro="">
      <xdr:nvCxnSpPr>
        <xdr:cNvPr id="3" name="Straight Arrow Connector 2">
          <a:extLst>
            <a:ext uri="{FF2B5EF4-FFF2-40B4-BE49-F238E27FC236}">
              <a16:creationId xmlns:a16="http://schemas.microsoft.com/office/drawing/2014/main" id="{00000000-0008-0000-0A00-000003000000}"/>
            </a:ext>
          </a:extLst>
        </xdr:cNvPr>
        <xdr:cNvCxnSpPr>
          <a:cxnSpLocks noChangeShapeType="1"/>
        </xdr:cNvCxnSpPr>
      </xdr:nvCxnSpPr>
      <xdr:spPr bwMode="auto">
        <a:xfrm>
          <a:off x="3962400" y="466725"/>
          <a:ext cx="18859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topLeftCell="A67" workbookViewId="0">
      <selection activeCell="B75" sqref="B75:D75"/>
    </sheetView>
  </sheetViews>
  <sheetFormatPr defaultRowHeight="18.75" x14ac:dyDescent="0.3"/>
  <cols>
    <col min="1" max="1" width="5.28515625" customWidth="1"/>
    <col min="2" max="2" width="31.42578125" customWidth="1"/>
    <col min="3" max="3" width="8.42578125" style="28" customWidth="1"/>
    <col min="4" max="4" width="13.5703125" customWidth="1"/>
    <col min="5" max="5" width="13.42578125" customWidth="1"/>
    <col min="6" max="6" width="23.425781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380</v>
      </c>
      <c r="B4" s="262"/>
      <c r="C4" s="262"/>
      <c r="D4" s="262"/>
      <c r="E4" s="262"/>
      <c r="F4" s="262"/>
    </row>
    <row r="5" spans="1:13" ht="56.25" customHeight="1" x14ac:dyDescent="0.3">
      <c r="A5" s="253" t="s">
        <v>396</v>
      </c>
      <c r="B5" s="253"/>
      <c r="C5" s="253"/>
      <c r="D5" s="253"/>
      <c r="E5" s="253"/>
      <c r="F5" s="253"/>
      <c r="G5" s="4"/>
      <c r="H5" s="4"/>
    </row>
    <row r="6" spans="1:13" ht="26.1" customHeight="1" x14ac:dyDescent="0.3">
      <c r="A6" s="162" t="s">
        <v>5</v>
      </c>
      <c r="B6" s="162" t="s">
        <v>6</v>
      </c>
      <c r="C6" s="162" t="s">
        <v>7</v>
      </c>
      <c r="D6" s="162" t="s">
        <v>8</v>
      </c>
      <c r="E6" s="162" t="s">
        <v>9</v>
      </c>
      <c r="F6" s="162" t="s">
        <v>10</v>
      </c>
    </row>
    <row r="7" spans="1:13" s="137" customFormat="1" ht="26.1" customHeight="1" x14ac:dyDescent="0.25">
      <c r="A7" s="251" t="s">
        <v>11</v>
      </c>
      <c r="B7" s="254"/>
      <c r="C7" s="252"/>
      <c r="D7" s="35"/>
      <c r="E7" s="255"/>
      <c r="F7" s="120"/>
      <c r="G7" s="134" t="s">
        <v>198</v>
      </c>
      <c r="H7" s="135">
        <f>I13+M11</f>
        <v>673900</v>
      </c>
      <c r="I7" s="136"/>
      <c r="J7" s="136"/>
      <c r="K7" s="136"/>
      <c r="L7" s="136"/>
      <c r="M7" s="136"/>
    </row>
    <row r="8" spans="1:13" s="137" customFormat="1" ht="26.1" customHeight="1" x14ac:dyDescent="0.25">
      <c r="A8" s="35">
        <v>1</v>
      </c>
      <c r="B8" s="120" t="s">
        <v>185</v>
      </c>
      <c r="C8" s="35" t="s">
        <v>12</v>
      </c>
      <c r="D8" s="23" t="s">
        <v>23</v>
      </c>
      <c r="E8" s="256"/>
      <c r="F8" s="120"/>
      <c r="G8" s="134">
        <v>60000</v>
      </c>
      <c r="H8" s="134">
        <f t="shared" ref="H8:H13" si="0">D8*G8</f>
        <v>300000</v>
      </c>
      <c r="I8" s="136"/>
      <c r="J8" s="136"/>
      <c r="K8" s="136"/>
      <c r="L8" s="136"/>
      <c r="M8" s="136"/>
    </row>
    <row r="9" spans="1:13" s="137" customFormat="1" ht="26.1" customHeight="1" x14ac:dyDescent="0.25">
      <c r="A9" s="35">
        <v>2</v>
      </c>
      <c r="B9" s="130" t="s">
        <v>376</v>
      </c>
      <c r="C9" s="125" t="s">
        <v>14</v>
      </c>
      <c r="D9" s="126" t="s">
        <v>15</v>
      </c>
      <c r="E9" s="256"/>
      <c r="F9" s="120"/>
      <c r="G9" s="138"/>
      <c r="H9" s="134">
        <f t="shared" si="0"/>
        <v>0</v>
      </c>
      <c r="I9" s="136"/>
      <c r="J9" s="139" t="s">
        <v>192</v>
      </c>
      <c r="K9" s="136">
        <v>2</v>
      </c>
      <c r="L9" s="140">
        <v>80000</v>
      </c>
      <c r="M9" s="141">
        <f>K9*L9</f>
        <v>160000</v>
      </c>
    </row>
    <row r="10" spans="1:13" s="137" customFormat="1" ht="26.1" customHeight="1" x14ac:dyDescent="0.25">
      <c r="A10" s="35">
        <v>3</v>
      </c>
      <c r="B10" s="120" t="s">
        <v>377</v>
      </c>
      <c r="C10" s="142" t="s">
        <v>20</v>
      </c>
      <c r="D10" s="23" t="s">
        <v>13</v>
      </c>
      <c r="E10" s="256"/>
      <c r="F10" s="120"/>
      <c r="G10" s="138">
        <v>37080</v>
      </c>
      <c r="H10" s="134">
        <f t="shared" si="0"/>
        <v>74160</v>
      </c>
      <c r="I10" s="136"/>
      <c r="J10" s="136" t="s">
        <v>405</v>
      </c>
      <c r="K10" s="139">
        <v>1</v>
      </c>
      <c r="L10" s="136">
        <v>80000</v>
      </c>
      <c r="M10" s="141">
        <f>K10*L10</f>
        <v>80000</v>
      </c>
    </row>
    <row r="11" spans="1:13" s="137" customFormat="1" ht="26.1" customHeight="1" x14ac:dyDescent="0.25">
      <c r="A11" s="35">
        <v>4</v>
      </c>
      <c r="B11" s="120" t="s">
        <v>318</v>
      </c>
      <c r="C11" s="144" t="s">
        <v>36</v>
      </c>
      <c r="D11" s="126" t="s">
        <v>18</v>
      </c>
      <c r="E11" s="256"/>
      <c r="F11" s="120"/>
      <c r="G11" s="138">
        <v>12360</v>
      </c>
      <c r="H11" s="134">
        <f t="shared" si="0"/>
        <v>37080</v>
      </c>
      <c r="I11" s="145"/>
      <c r="J11" s="146"/>
      <c r="K11" s="147"/>
      <c r="L11" s="136"/>
      <c r="M11" s="141">
        <f>SUM(M9:M10)</f>
        <v>240000</v>
      </c>
    </row>
    <row r="12" spans="1:13" s="137" customFormat="1" ht="26.1" customHeight="1" x14ac:dyDescent="0.25">
      <c r="A12" s="35">
        <v>5</v>
      </c>
      <c r="B12" s="148" t="s">
        <v>388</v>
      </c>
      <c r="C12" s="144" t="s">
        <v>14</v>
      </c>
      <c r="D12" s="126" t="s">
        <v>23</v>
      </c>
      <c r="E12" s="256"/>
      <c r="F12" s="120"/>
      <c r="G12" s="138">
        <v>3090</v>
      </c>
      <c r="H12" s="134">
        <f t="shared" si="0"/>
        <v>15450</v>
      </c>
      <c r="I12" s="145"/>
      <c r="J12" s="146"/>
      <c r="K12" s="147"/>
      <c r="L12" s="136"/>
      <c r="M12" s="143"/>
    </row>
    <row r="13" spans="1:13" s="137" customFormat="1" ht="26.1" customHeight="1" x14ac:dyDescent="0.25">
      <c r="A13" s="35">
        <v>6</v>
      </c>
      <c r="B13" s="148" t="s">
        <v>393</v>
      </c>
      <c r="C13" s="144" t="s">
        <v>14</v>
      </c>
      <c r="D13" s="126" t="s">
        <v>17</v>
      </c>
      <c r="E13" s="257"/>
      <c r="F13" s="120"/>
      <c r="G13" s="138">
        <v>7210</v>
      </c>
      <c r="H13" s="134">
        <f t="shared" si="0"/>
        <v>7210</v>
      </c>
      <c r="I13" s="145">
        <f>SUM(H8:H13)</f>
        <v>433900</v>
      </c>
      <c r="J13" s="146"/>
      <c r="K13" s="147"/>
      <c r="L13" s="136"/>
      <c r="M13" s="143"/>
    </row>
    <row r="14" spans="1:13" s="137" customFormat="1" ht="26.1" customHeight="1" x14ac:dyDescent="0.25">
      <c r="A14" s="251" t="s">
        <v>21</v>
      </c>
      <c r="B14" s="254"/>
      <c r="C14" s="252"/>
      <c r="D14" s="35"/>
      <c r="E14" s="149"/>
      <c r="F14" s="120"/>
      <c r="G14" s="134" t="s">
        <v>198</v>
      </c>
      <c r="H14" s="135">
        <f>I28+M17</f>
        <v>3842800</v>
      </c>
      <c r="I14" s="136"/>
      <c r="J14" s="136"/>
      <c r="K14" s="139"/>
      <c r="L14" s="136"/>
      <c r="M14" s="143"/>
    </row>
    <row r="15" spans="1:13" s="137" customFormat="1" ht="26.1" customHeight="1" x14ac:dyDescent="0.25">
      <c r="A15" s="35">
        <v>1</v>
      </c>
      <c r="B15" s="120" t="s">
        <v>183</v>
      </c>
      <c r="C15" s="35" t="s">
        <v>12</v>
      </c>
      <c r="D15" s="23">
        <v>14</v>
      </c>
      <c r="E15" s="263"/>
      <c r="F15" s="132" t="s">
        <v>184</v>
      </c>
      <c r="G15" s="150">
        <v>68000</v>
      </c>
      <c r="H15" s="134">
        <f t="shared" ref="H15:H78" si="1">D15*G15</f>
        <v>952000</v>
      </c>
      <c r="I15" s="151"/>
      <c r="J15" s="136"/>
      <c r="K15" s="139"/>
      <c r="L15" s="136"/>
      <c r="M15" s="143"/>
    </row>
    <row r="16" spans="1:13" s="137" customFormat="1" ht="26.1" customHeight="1" x14ac:dyDescent="0.25">
      <c r="A16" s="35">
        <v>2</v>
      </c>
      <c r="B16" s="120" t="s">
        <v>185</v>
      </c>
      <c r="C16" s="35" t="s">
        <v>12</v>
      </c>
      <c r="D16" s="23" t="s">
        <v>23</v>
      </c>
      <c r="E16" s="263"/>
      <c r="F16" s="132" t="s">
        <v>186</v>
      </c>
      <c r="G16" s="150">
        <v>60000</v>
      </c>
      <c r="H16" s="134">
        <f t="shared" si="1"/>
        <v>300000</v>
      </c>
      <c r="I16" s="151"/>
      <c r="J16" s="136"/>
      <c r="K16" s="139"/>
      <c r="L16" s="136"/>
      <c r="M16" s="143"/>
    </row>
    <row r="17" spans="1:15" s="137" customFormat="1" ht="26.1" customHeight="1" x14ac:dyDescent="0.25">
      <c r="A17" s="35">
        <v>3</v>
      </c>
      <c r="B17" s="120" t="s">
        <v>319</v>
      </c>
      <c r="C17" s="35" t="s">
        <v>14</v>
      </c>
      <c r="D17" s="23" t="s">
        <v>13</v>
      </c>
      <c r="E17" s="263"/>
      <c r="F17" s="132"/>
      <c r="G17" s="150">
        <v>6180</v>
      </c>
      <c r="H17" s="134">
        <f t="shared" si="1"/>
        <v>12360</v>
      </c>
      <c r="I17" s="151"/>
      <c r="J17" s="139" t="s">
        <v>192</v>
      </c>
      <c r="K17" s="136">
        <v>2</v>
      </c>
      <c r="L17" s="140">
        <v>80000</v>
      </c>
      <c r="M17" s="141">
        <f>K17*L17</f>
        <v>160000</v>
      </c>
    </row>
    <row r="18" spans="1:15" s="137" customFormat="1" ht="26.1" customHeight="1" x14ac:dyDescent="0.25">
      <c r="A18" s="35">
        <v>4</v>
      </c>
      <c r="B18" s="120" t="s">
        <v>56</v>
      </c>
      <c r="C18" s="35" t="s">
        <v>16</v>
      </c>
      <c r="D18" s="23" t="s">
        <v>18</v>
      </c>
      <c r="E18" s="263"/>
      <c r="F18" s="132"/>
      <c r="G18" s="150">
        <v>3090</v>
      </c>
      <c r="H18" s="134">
        <f t="shared" si="1"/>
        <v>9270</v>
      </c>
      <c r="I18" s="136"/>
      <c r="J18" s="136"/>
      <c r="K18" s="139"/>
      <c r="L18" s="152"/>
      <c r="M18" s="141"/>
    </row>
    <row r="19" spans="1:15" s="137" customFormat="1" ht="26.1" customHeight="1" x14ac:dyDescent="0.25">
      <c r="A19" s="35">
        <v>5</v>
      </c>
      <c r="B19" s="120" t="s">
        <v>210</v>
      </c>
      <c r="C19" s="35" t="s">
        <v>16</v>
      </c>
      <c r="D19" s="23" t="s">
        <v>13</v>
      </c>
      <c r="E19" s="263"/>
      <c r="F19" s="132"/>
      <c r="G19" s="150">
        <v>8240</v>
      </c>
      <c r="H19" s="134">
        <f t="shared" si="1"/>
        <v>16480</v>
      </c>
      <c r="I19" s="136"/>
      <c r="J19" s="136"/>
      <c r="K19" s="139"/>
      <c r="L19" s="153"/>
      <c r="M19" s="141"/>
    </row>
    <row r="20" spans="1:15" s="137" customFormat="1" ht="26.1" customHeight="1" x14ac:dyDescent="0.25">
      <c r="A20" s="35">
        <v>6</v>
      </c>
      <c r="B20" s="120" t="s">
        <v>100</v>
      </c>
      <c r="C20" s="35" t="s">
        <v>16</v>
      </c>
      <c r="D20" s="23" t="s">
        <v>17</v>
      </c>
      <c r="E20" s="263"/>
      <c r="F20" s="132"/>
      <c r="G20" s="150">
        <v>20600</v>
      </c>
      <c r="H20" s="134">
        <f t="shared" si="1"/>
        <v>20600</v>
      </c>
      <c r="I20" s="136"/>
      <c r="J20" s="136"/>
      <c r="K20" s="139"/>
      <c r="L20" s="153"/>
      <c r="M20" s="143"/>
    </row>
    <row r="21" spans="1:15" s="137" customFormat="1" ht="26.1" customHeight="1" x14ac:dyDescent="0.25">
      <c r="A21" s="35">
        <v>7</v>
      </c>
      <c r="B21" s="120" t="s">
        <v>290</v>
      </c>
      <c r="C21" s="35" t="s">
        <v>16</v>
      </c>
      <c r="D21" s="23" t="s">
        <v>23</v>
      </c>
      <c r="E21" s="263"/>
      <c r="F21" s="154"/>
      <c r="G21" s="150">
        <v>3090</v>
      </c>
      <c r="H21" s="134">
        <f t="shared" si="1"/>
        <v>15450</v>
      </c>
      <c r="I21" s="136"/>
      <c r="J21" s="136"/>
      <c r="K21" s="139"/>
      <c r="L21" s="153"/>
      <c r="M21" s="143"/>
    </row>
    <row r="22" spans="1:15" s="137" customFormat="1" ht="26.1" customHeight="1" x14ac:dyDescent="0.25">
      <c r="A22" s="35">
        <v>8</v>
      </c>
      <c r="B22" s="120" t="s">
        <v>361</v>
      </c>
      <c r="C22" s="35" t="s">
        <v>36</v>
      </c>
      <c r="D22" s="23" t="s">
        <v>44</v>
      </c>
      <c r="E22" s="263"/>
      <c r="F22" s="132"/>
      <c r="G22" s="150">
        <v>14420</v>
      </c>
      <c r="H22" s="134">
        <f t="shared" si="1"/>
        <v>57680</v>
      </c>
      <c r="I22" s="136"/>
      <c r="J22" s="136"/>
      <c r="K22" s="139"/>
      <c r="L22" s="136"/>
      <c r="M22" s="136"/>
      <c r="N22" s="155"/>
    </row>
    <row r="23" spans="1:15" s="137" customFormat="1" ht="26.1" customHeight="1" x14ac:dyDescent="0.25">
      <c r="A23" s="35">
        <v>9</v>
      </c>
      <c r="B23" s="156" t="s">
        <v>402</v>
      </c>
      <c r="C23" s="35" t="s">
        <v>36</v>
      </c>
      <c r="D23" s="23" t="s">
        <v>17</v>
      </c>
      <c r="E23" s="263"/>
      <c r="F23" s="132"/>
      <c r="G23" s="150">
        <v>164800</v>
      </c>
      <c r="H23" s="134">
        <f t="shared" si="1"/>
        <v>164800</v>
      </c>
      <c r="I23" s="136"/>
      <c r="J23" s="136"/>
      <c r="K23" s="139"/>
      <c r="L23" s="136"/>
      <c r="M23" s="143"/>
      <c r="N23" s="157"/>
      <c r="O23" s="157"/>
    </row>
    <row r="24" spans="1:15" s="137" customFormat="1" ht="26.1" customHeight="1" x14ac:dyDescent="0.25">
      <c r="A24" s="35">
        <v>10</v>
      </c>
      <c r="B24" s="120" t="s">
        <v>332</v>
      </c>
      <c r="C24" s="35" t="s">
        <v>36</v>
      </c>
      <c r="D24" s="23" t="s">
        <v>13</v>
      </c>
      <c r="E24" s="263"/>
      <c r="F24" s="132"/>
      <c r="G24" s="150">
        <v>20600</v>
      </c>
      <c r="H24" s="134">
        <f t="shared" si="1"/>
        <v>41200</v>
      </c>
      <c r="I24" s="136"/>
      <c r="J24" s="136"/>
      <c r="K24" s="139"/>
      <c r="L24" s="136"/>
      <c r="M24" s="136"/>
      <c r="N24" s="158"/>
    </row>
    <row r="25" spans="1:15" s="137" customFormat="1" ht="26.1" customHeight="1" x14ac:dyDescent="0.25">
      <c r="A25" s="35">
        <v>11</v>
      </c>
      <c r="B25" s="120" t="s">
        <v>340</v>
      </c>
      <c r="C25" s="35" t="s">
        <v>25</v>
      </c>
      <c r="D25" s="23" t="s">
        <v>13</v>
      </c>
      <c r="E25" s="263"/>
      <c r="F25" s="132"/>
      <c r="G25" s="150">
        <v>4120</v>
      </c>
      <c r="H25" s="134">
        <f t="shared" si="1"/>
        <v>8240</v>
      </c>
      <c r="I25" s="136"/>
      <c r="J25" s="136"/>
      <c r="K25" s="139"/>
      <c r="L25" s="136"/>
      <c r="M25" s="136"/>
      <c r="N25" s="158"/>
    </row>
    <row r="26" spans="1:15" s="137" customFormat="1" ht="26.1" customHeight="1" x14ac:dyDescent="0.25">
      <c r="A26" s="35">
        <v>12</v>
      </c>
      <c r="B26" s="120" t="s">
        <v>66</v>
      </c>
      <c r="C26" s="35" t="s">
        <v>16</v>
      </c>
      <c r="D26" s="23" t="s">
        <v>17</v>
      </c>
      <c r="E26" s="263"/>
      <c r="F26" s="142"/>
      <c r="G26" s="150">
        <v>18540</v>
      </c>
      <c r="H26" s="134">
        <f t="shared" si="1"/>
        <v>18540</v>
      </c>
      <c r="I26" s="136"/>
      <c r="J26" s="136"/>
      <c r="K26" s="139"/>
      <c r="L26" s="136"/>
      <c r="M26" s="143"/>
      <c r="N26" s="159"/>
      <c r="O26" s="159"/>
    </row>
    <row r="27" spans="1:15" s="137" customFormat="1" ht="26.1" customHeight="1" x14ac:dyDescent="0.25">
      <c r="A27" s="35">
        <v>13</v>
      </c>
      <c r="B27" s="120" t="s">
        <v>293</v>
      </c>
      <c r="C27" s="35" t="s">
        <v>25</v>
      </c>
      <c r="D27" s="23" t="s">
        <v>17</v>
      </c>
      <c r="E27" s="263"/>
      <c r="F27" s="142"/>
      <c r="G27" s="150">
        <v>33990</v>
      </c>
      <c r="H27" s="134">
        <f t="shared" si="1"/>
        <v>33990</v>
      </c>
      <c r="I27" s="136"/>
      <c r="J27" s="136"/>
      <c r="K27" s="139"/>
      <c r="L27" s="136"/>
      <c r="M27" s="143"/>
      <c r="N27" s="159"/>
      <c r="O27" s="159"/>
    </row>
    <row r="28" spans="1:15" s="137" customFormat="1" ht="26.1" customHeight="1" x14ac:dyDescent="0.25">
      <c r="A28" s="35">
        <v>14</v>
      </c>
      <c r="B28" s="120" t="s">
        <v>382</v>
      </c>
      <c r="C28" s="35" t="s">
        <v>394</v>
      </c>
      <c r="D28" s="23" t="s">
        <v>13</v>
      </c>
      <c r="E28" s="263"/>
      <c r="F28" s="142"/>
      <c r="G28" s="150">
        <v>61800</v>
      </c>
      <c r="H28" s="134">
        <f t="shared" si="1"/>
        <v>123600</v>
      </c>
      <c r="I28" s="145">
        <f>SUM(H15:H42)</f>
        <v>3682800</v>
      </c>
      <c r="J28" s="136"/>
      <c r="K28" s="139"/>
      <c r="L28" s="160"/>
      <c r="M28" s="143"/>
    </row>
    <row r="29" spans="1:15" s="137" customFormat="1" ht="26.1" customHeight="1" x14ac:dyDescent="0.25">
      <c r="A29" s="35">
        <v>15</v>
      </c>
      <c r="B29" s="120" t="s">
        <v>383</v>
      </c>
      <c r="C29" s="35" t="s">
        <v>136</v>
      </c>
      <c r="D29" s="23" t="s">
        <v>13</v>
      </c>
      <c r="E29" s="263"/>
      <c r="F29" s="142"/>
      <c r="G29" s="150">
        <v>82400</v>
      </c>
      <c r="H29" s="134">
        <f t="shared" si="1"/>
        <v>164800</v>
      </c>
      <c r="I29" s="145"/>
      <c r="J29" s="136"/>
      <c r="K29" s="139"/>
      <c r="L29" s="160"/>
      <c r="M29" s="143"/>
    </row>
    <row r="30" spans="1:15" s="137" customFormat="1" ht="26.1" customHeight="1" x14ac:dyDescent="0.25">
      <c r="A30" s="35">
        <v>16</v>
      </c>
      <c r="B30" s="120" t="s">
        <v>322</v>
      </c>
      <c r="C30" s="35" t="s">
        <v>26</v>
      </c>
      <c r="D30" s="23" t="s">
        <v>70</v>
      </c>
      <c r="E30" s="263"/>
      <c r="F30" s="142"/>
      <c r="G30" s="150">
        <v>44290</v>
      </c>
      <c r="H30" s="134">
        <f t="shared" si="1"/>
        <v>265740</v>
      </c>
      <c r="I30" s="145"/>
      <c r="J30" s="136"/>
      <c r="K30" s="139"/>
      <c r="L30" s="160"/>
      <c r="M30" s="143"/>
    </row>
    <row r="31" spans="1:15" s="137" customFormat="1" ht="23.1" customHeight="1" x14ac:dyDescent="0.25">
      <c r="A31" s="35">
        <v>17</v>
      </c>
      <c r="B31" s="120" t="s">
        <v>323</v>
      </c>
      <c r="C31" s="35" t="s">
        <v>25</v>
      </c>
      <c r="D31" s="23" t="s">
        <v>44</v>
      </c>
      <c r="E31" s="263"/>
      <c r="F31" s="142"/>
      <c r="G31" s="150">
        <v>29870</v>
      </c>
      <c r="H31" s="134">
        <f t="shared" si="1"/>
        <v>119480</v>
      </c>
      <c r="I31" s="145"/>
      <c r="J31" s="136"/>
      <c r="K31" s="139"/>
      <c r="L31" s="160"/>
      <c r="M31" s="143"/>
    </row>
    <row r="32" spans="1:15" s="137" customFormat="1" ht="23.1" customHeight="1" x14ac:dyDescent="0.25">
      <c r="A32" s="35">
        <v>18</v>
      </c>
      <c r="B32" s="120" t="s">
        <v>324</v>
      </c>
      <c r="C32" s="35" t="s">
        <v>25</v>
      </c>
      <c r="D32" s="23" t="s">
        <v>44</v>
      </c>
      <c r="E32" s="263"/>
      <c r="F32" s="142"/>
      <c r="G32" s="150">
        <v>30900</v>
      </c>
      <c r="H32" s="134">
        <f t="shared" si="1"/>
        <v>123600</v>
      </c>
      <c r="I32" s="145"/>
      <c r="J32" s="136"/>
      <c r="K32" s="139"/>
      <c r="L32" s="160"/>
      <c r="M32" s="143"/>
    </row>
    <row r="33" spans="1:13" s="137" customFormat="1" ht="23.1" customHeight="1" x14ac:dyDescent="0.25">
      <c r="A33" s="35">
        <v>19</v>
      </c>
      <c r="B33" s="120" t="s">
        <v>325</v>
      </c>
      <c r="C33" s="35" t="s">
        <v>25</v>
      </c>
      <c r="D33" s="23" t="s">
        <v>17</v>
      </c>
      <c r="E33" s="263"/>
      <c r="F33" s="142"/>
      <c r="G33" s="150">
        <v>27810</v>
      </c>
      <c r="H33" s="134">
        <f t="shared" si="1"/>
        <v>27810</v>
      </c>
      <c r="I33" s="145"/>
      <c r="J33" s="136"/>
      <c r="K33" s="139"/>
      <c r="L33" s="160"/>
      <c r="M33" s="143"/>
    </row>
    <row r="34" spans="1:13" s="137" customFormat="1" ht="23.1" customHeight="1" x14ac:dyDescent="0.25">
      <c r="A34" s="35">
        <v>20</v>
      </c>
      <c r="B34" s="120" t="s">
        <v>329</v>
      </c>
      <c r="C34" s="35" t="s">
        <v>25</v>
      </c>
      <c r="D34" s="23" t="s">
        <v>17</v>
      </c>
      <c r="E34" s="263"/>
      <c r="F34" s="142"/>
      <c r="G34" s="150">
        <v>24720</v>
      </c>
      <c r="H34" s="134">
        <f t="shared" si="1"/>
        <v>24720</v>
      </c>
      <c r="I34" s="145"/>
      <c r="J34" s="136"/>
      <c r="K34" s="139"/>
      <c r="L34" s="160"/>
      <c r="M34" s="143"/>
    </row>
    <row r="35" spans="1:13" s="137" customFormat="1" ht="23.1" customHeight="1" x14ac:dyDescent="0.25">
      <c r="A35" s="35">
        <v>21</v>
      </c>
      <c r="B35" s="120" t="s">
        <v>326</v>
      </c>
      <c r="C35" s="35" t="s">
        <v>327</v>
      </c>
      <c r="D35" s="23" t="s">
        <v>17</v>
      </c>
      <c r="E35" s="263"/>
      <c r="F35" s="142"/>
      <c r="G35" s="150">
        <v>33990</v>
      </c>
      <c r="H35" s="134">
        <f t="shared" si="1"/>
        <v>33990</v>
      </c>
      <c r="I35" s="145"/>
      <c r="J35" s="136"/>
      <c r="K35" s="139"/>
      <c r="L35" s="160"/>
      <c r="M35" s="143"/>
    </row>
    <row r="36" spans="1:13" s="137" customFormat="1" ht="23.1" customHeight="1" x14ac:dyDescent="0.25">
      <c r="A36" s="35">
        <v>22</v>
      </c>
      <c r="B36" s="120" t="s">
        <v>328</v>
      </c>
      <c r="C36" s="35" t="s">
        <v>327</v>
      </c>
      <c r="D36" s="23" t="s">
        <v>17</v>
      </c>
      <c r="E36" s="263"/>
      <c r="F36" s="142"/>
      <c r="G36" s="150">
        <v>33990</v>
      </c>
      <c r="H36" s="134">
        <f t="shared" si="1"/>
        <v>33990</v>
      </c>
      <c r="I36" s="145"/>
      <c r="J36" s="136"/>
      <c r="K36" s="139"/>
      <c r="L36" s="160"/>
      <c r="M36" s="143"/>
    </row>
    <row r="37" spans="1:13" s="137" customFormat="1" ht="23.1" customHeight="1" x14ac:dyDescent="0.25">
      <c r="A37" s="35">
        <v>23</v>
      </c>
      <c r="B37" s="120" t="s">
        <v>384</v>
      </c>
      <c r="C37" s="35" t="s">
        <v>136</v>
      </c>
      <c r="D37" s="23" t="s">
        <v>17</v>
      </c>
      <c r="E37" s="263"/>
      <c r="F37" s="142"/>
      <c r="G37" s="150">
        <v>31930</v>
      </c>
      <c r="H37" s="134">
        <f t="shared" si="1"/>
        <v>31930</v>
      </c>
      <c r="I37" s="145"/>
      <c r="J37" s="136"/>
      <c r="K37" s="139"/>
      <c r="L37" s="160"/>
      <c r="M37" s="143"/>
    </row>
    <row r="38" spans="1:13" s="137" customFormat="1" ht="23.1" customHeight="1" x14ac:dyDescent="0.25">
      <c r="A38" s="35">
        <v>24</v>
      </c>
      <c r="B38" s="120" t="s">
        <v>116</v>
      </c>
      <c r="C38" s="35" t="s">
        <v>25</v>
      </c>
      <c r="D38" s="23" t="s">
        <v>17</v>
      </c>
      <c r="E38" s="263"/>
      <c r="F38" s="142"/>
      <c r="G38" s="150">
        <v>31930</v>
      </c>
      <c r="H38" s="134">
        <f t="shared" si="1"/>
        <v>31930</v>
      </c>
      <c r="I38" s="145"/>
      <c r="J38" s="136"/>
      <c r="K38" s="139"/>
      <c r="L38" s="160"/>
      <c r="M38" s="143"/>
    </row>
    <row r="39" spans="1:13" s="137" customFormat="1" ht="23.1" customHeight="1" x14ac:dyDescent="0.25">
      <c r="A39" s="35">
        <v>25</v>
      </c>
      <c r="B39" s="133" t="s">
        <v>403</v>
      </c>
      <c r="C39" s="35" t="s">
        <v>77</v>
      </c>
      <c r="D39" s="23" t="s">
        <v>13</v>
      </c>
      <c r="E39" s="263"/>
      <c r="F39" s="142"/>
      <c r="G39" s="161">
        <v>15450</v>
      </c>
      <c r="H39" s="134">
        <f t="shared" si="1"/>
        <v>30900</v>
      </c>
      <c r="I39" s="145"/>
      <c r="J39" s="136"/>
      <c r="K39" s="139"/>
      <c r="L39" s="160"/>
      <c r="M39" s="143"/>
    </row>
    <row r="40" spans="1:13" s="137" customFormat="1" ht="23.1" customHeight="1" x14ac:dyDescent="0.25">
      <c r="A40" s="35">
        <v>26</v>
      </c>
      <c r="B40" s="133" t="s">
        <v>385</v>
      </c>
      <c r="C40" s="35" t="s">
        <v>321</v>
      </c>
      <c r="D40" s="23" t="s">
        <v>13</v>
      </c>
      <c r="E40" s="263"/>
      <c r="F40" s="142"/>
      <c r="G40" s="161">
        <v>20600</v>
      </c>
      <c r="H40" s="134">
        <f t="shared" si="1"/>
        <v>41200</v>
      </c>
      <c r="I40" s="145"/>
      <c r="J40" s="136"/>
      <c r="K40" s="139"/>
      <c r="L40" s="160"/>
      <c r="M40" s="143"/>
    </row>
    <row r="41" spans="1:13" s="137" customFormat="1" ht="23.1" customHeight="1" x14ac:dyDescent="0.25">
      <c r="A41" s="35">
        <v>27</v>
      </c>
      <c r="B41" s="133" t="s">
        <v>401</v>
      </c>
      <c r="C41" s="35" t="s">
        <v>25</v>
      </c>
      <c r="D41" s="23" t="s">
        <v>17</v>
      </c>
      <c r="E41" s="263"/>
      <c r="F41" s="142"/>
      <c r="G41" s="161">
        <v>25750</v>
      </c>
      <c r="H41" s="134">
        <f t="shared" si="1"/>
        <v>25750</v>
      </c>
      <c r="I41" s="160" t="s">
        <v>397</v>
      </c>
      <c r="J41" s="136"/>
      <c r="K41" s="139"/>
      <c r="L41" s="160"/>
      <c r="M41" s="143"/>
    </row>
    <row r="42" spans="1:13" s="137" customFormat="1" ht="23.1" customHeight="1" x14ac:dyDescent="0.25">
      <c r="A42" s="35">
        <v>28</v>
      </c>
      <c r="B42" s="124" t="s">
        <v>306</v>
      </c>
      <c r="C42" s="35" t="s">
        <v>14</v>
      </c>
      <c r="D42" s="23">
        <v>25</v>
      </c>
      <c r="E42" s="263"/>
      <c r="F42" s="35"/>
      <c r="G42" s="150">
        <v>38110</v>
      </c>
      <c r="H42" s="134">
        <f t="shared" si="1"/>
        <v>952750</v>
      </c>
      <c r="I42" s="145"/>
      <c r="J42" s="136"/>
      <c r="K42" s="139"/>
      <c r="L42" s="160"/>
      <c r="M42" s="143"/>
    </row>
    <row r="43" spans="1:13" ht="19.5" customHeight="1" x14ac:dyDescent="0.3">
      <c r="A43" s="127" t="s">
        <v>28</v>
      </c>
      <c r="B43" s="6"/>
      <c r="C43" s="8"/>
      <c r="D43" s="8"/>
      <c r="E43" s="8"/>
      <c r="F43" s="14"/>
      <c r="G43" s="49" t="s">
        <v>198</v>
      </c>
      <c r="H43" s="68">
        <f>I49+M48</f>
        <v>1029340</v>
      </c>
      <c r="K43" s="86"/>
      <c r="M43" s="79"/>
    </row>
    <row r="44" spans="1:13" ht="23.1" customHeight="1" x14ac:dyDescent="0.3">
      <c r="A44" s="35">
        <v>1</v>
      </c>
      <c r="B44" s="120" t="s">
        <v>185</v>
      </c>
      <c r="C44" s="35" t="s">
        <v>12</v>
      </c>
      <c r="D44" s="23" t="s">
        <v>53</v>
      </c>
      <c r="E44" s="258"/>
      <c r="F44" s="17"/>
      <c r="G44" s="49">
        <v>60000</v>
      </c>
      <c r="H44" s="49">
        <f t="shared" si="1"/>
        <v>480000</v>
      </c>
      <c r="K44" s="86"/>
      <c r="M44" s="102"/>
    </row>
    <row r="45" spans="1:13" ht="23.1" customHeight="1" x14ac:dyDescent="0.3">
      <c r="A45" s="35">
        <v>2</v>
      </c>
      <c r="B45" s="120" t="s">
        <v>66</v>
      </c>
      <c r="C45" s="35" t="s">
        <v>16</v>
      </c>
      <c r="D45" s="23" t="s">
        <v>17</v>
      </c>
      <c r="E45" s="259"/>
      <c r="F45" s="17"/>
      <c r="G45" s="60">
        <v>18540</v>
      </c>
      <c r="H45" s="49">
        <f t="shared" si="1"/>
        <v>18540</v>
      </c>
      <c r="K45" s="86"/>
      <c r="M45" s="79"/>
    </row>
    <row r="46" spans="1:13" ht="23.1" customHeight="1" x14ac:dyDescent="0.3">
      <c r="A46" s="35">
        <v>3</v>
      </c>
      <c r="B46" s="128" t="s">
        <v>391</v>
      </c>
      <c r="C46" s="125" t="s">
        <v>20</v>
      </c>
      <c r="D46" s="126" t="s">
        <v>13</v>
      </c>
      <c r="E46" s="259"/>
      <c r="F46" s="17"/>
      <c r="G46" s="60">
        <v>36050</v>
      </c>
      <c r="H46" s="49">
        <f t="shared" si="1"/>
        <v>72100</v>
      </c>
    </row>
    <row r="47" spans="1:13" ht="33" x14ac:dyDescent="0.3">
      <c r="A47" s="35">
        <v>4</v>
      </c>
      <c r="B47" s="129" t="s">
        <v>395</v>
      </c>
      <c r="C47" s="125" t="s">
        <v>14</v>
      </c>
      <c r="D47" s="126" t="s">
        <v>13</v>
      </c>
      <c r="E47" s="259"/>
      <c r="F47" s="17"/>
      <c r="G47" s="60">
        <v>8240</v>
      </c>
      <c r="H47" s="49">
        <f t="shared" si="1"/>
        <v>16480</v>
      </c>
    </row>
    <row r="48" spans="1:13" ht="23.1" customHeight="1" x14ac:dyDescent="0.3">
      <c r="A48" s="35">
        <v>5</v>
      </c>
      <c r="B48" s="128" t="s">
        <v>61</v>
      </c>
      <c r="C48" s="125" t="s">
        <v>36</v>
      </c>
      <c r="D48" s="126" t="s">
        <v>17</v>
      </c>
      <c r="E48" s="259"/>
      <c r="F48" s="17"/>
      <c r="G48" s="60">
        <v>46350</v>
      </c>
      <c r="H48" s="49">
        <f t="shared" si="1"/>
        <v>46350</v>
      </c>
      <c r="J48" s="50" t="s">
        <v>192</v>
      </c>
      <c r="K48" s="50">
        <v>2</v>
      </c>
      <c r="L48" s="49">
        <v>80000</v>
      </c>
      <c r="M48" s="67">
        <f>K48*L48</f>
        <v>160000</v>
      </c>
    </row>
    <row r="49" spans="1:15" ht="23.1" customHeight="1" x14ac:dyDescent="0.3">
      <c r="A49" s="35">
        <v>6</v>
      </c>
      <c r="B49" s="130" t="s">
        <v>386</v>
      </c>
      <c r="C49" s="125" t="s">
        <v>36</v>
      </c>
      <c r="D49" s="126">
        <v>10</v>
      </c>
      <c r="E49" s="259"/>
      <c r="F49" s="17"/>
      <c r="G49" s="60">
        <v>11330</v>
      </c>
      <c r="H49" s="49">
        <f t="shared" si="1"/>
        <v>113300</v>
      </c>
      <c r="I49" s="67">
        <f>SUM(H44:H54)</f>
        <v>869340</v>
      </c>
    </row>
    <row r="50" spans="1:15" ht="23.1" customHeight="1" x14ac:dyDescent="0.3">
      <c r="A50" s="35">
        <v>7</v>
      </c>
      <c r="B50" s="130" t="s">
        <v>389</v>
      </c>
      <c r="C50" s="125" t="s">
        <v>41</v>
      </c>
      <c r="D50" s="126" t="s">
        <v>13</v>
      </c>
      <c r="E50" s="259"/>
      <c r="F50" s="17"/>
      <c r="G50" s="60">
        <v>9270</v>
      </c>
      <c r="H50" s="49">
        <f t="shared" si="1"/>
        <v>18540</v>
      </c>
      <c r="I50" s="67"/>
    </row>
    <row r="51" spans="1:15" ht="23.1" customHeight="1" x14ac:dyDescent="0.3">
      <c r="A51" s="35">
        <v>8</v>
      </c>
      <c r="B51" s="130" t="s">
        <v>392</v>
      </c>
      <c r="C51" s="125" t="s">
        <v>41</v>
      </c>
      <c r="D51" s="126" t="s">
        <v>17</v>
      </c>
      <c r="E51" s="259"/>
      <c r="F51" s="17"/>
      <c r="G51" s="60">
        <v>12360</v>
      </c>
      <c r="H51" s="49">
        <f t="shared" si="1"/>
        <v>12360</v>
      </c>
      <c r="I51" s="67"/>
    </row>
    <row r="52" spans="1:15" ht="23.1" customHeight="1" x14ac:dyDescent="0.3">
      <c r="A52" s="35">
        <v>9</v>
      </c>
      <c r="B52" s="131" t="s">
        <v>398</v>
      </c>
      <c r="C52" s="125" t="s">
        <v>36</v>
      </c>
      <c r="D52" s="126" t="s">
        <v>17</v>
      </c>
      <c r="E52" s="259"/>
      <c r="F52" s="17"/>
      <c r="G52" s="66">
        <v>39140</v>
      </c>
      <c r="H52" s="49">
        <f t="shared" si="1"/>
        <v>39140</v>
      </c>
      <c r="I52" s="67"/>
    </row>
    <row r="53" spans="1:15" ht="23.1" customHeight="1" x14ac:dyDescent="0.3">
      <c r="A53" s="35">
        <v>10</v>
      </c>
      <c r="B53" s="120" t="s">
        <v>293</v>
      </c>
      <c r="C53" s="125" t="s">
        <v>25</v>
      </c>
      <c r="D53" s="126" t="s">
        <v>17</v>
      </c>
      <c r="E53" s="259"/>
      <c r="F53" s="17"/>
      <c r="G53" s="60">
        <v>33990</v>
      </c>
      <c r="H53" s="49">
        <f t="shared" si="1"/>
        <v>33990</v>
      </c>
      <c r="I53" s="67"/>
    </row>
    <row r="54" spans="1:15" ht="23.1" customHeight="1" x14ac:dyDescent="0.3">
      <c r="A54" s="35">
        <v>11</v>
      </c>
      <c r="B54" s="130" t="s">
        <v>387</v>
      </c>
      <c r="C54" s="125" t="s">
        <v>20</v>
      </c>
      <c r="D54" s="126" t="s">
        <v>18</v>
      </c>
      <c r="E54" s="260"/>
      <c r="F54" s="17"/>
      <c r="G54" s="60">
        <v>6180</v>
      </c>
      <c r="H54" s="49">
        <f t="shared" si="1"/>
        <v>18540</v>
      </c>
      <c r="I54" s="67"/>
    </row>
    <row r="55" spans="1:15" s="50" customFormat="1" ht="19.5" customHeight="1" x14ac:dyDescent="0.3">
      <c r="A55" s="251" t="s">
        <v>91</v>
      </c>
      <c r="B55" s="252"/>
      <c r="C55" s="8"/>
      <c r="D55" s="9"/>
      <c r="E55" s="8"/>
      <c r="F55" s="14"/>
      <c r="G55" s="60" t="s">
        <v>198</v>
      </c>
      <c r="H55" s="68">
        <f>I56+M56</f>
        <v>626510</v>
      </c>
      <c r="N55"/>
      <c r="O55"/>
    </row>
    <row r="56" spans="1:15" s="50" customFormat="1" ht="23.1" customHeight="1" x14ac:dyDescent="0.3">
      <c r="A56" s="35">
        <v>1</v>
      </c>
      <c r="B56" s="120" t="s">
        <v>185</v>
      </c>
      <c r="C56" s="35" t="s">
        <v>12</v>
      </c>
      <c r="D56" s="23" t="s">
        <v>23</v>
      </c>
      <c r="E56" s="258"/>
      <c r="F56" s="14"/>
      <c r="G56" s="60">
        <v>60000</v>
      </c>
      <c r="H56" s="49">
        <f t="shared" ref="H56:H64" si="2">D56*G56</f>
        <v>300000</v>
      </c>
      <c r="I56" s="67">
        <f>SUM(H56:H64)</f>
        <v>626510</v>
      </c>
      <c r="J56" s="50" t="s">
        <v>192</v>
      </c>
      <c r="K56" s="50">
        <v>0</v>
      </c>
      <c r="L56" s="49">
        <v>80000</v>
      </c>
      <c r="M56" s="67">
        <f>K56*L56</f>
        <v>0</v>
      </c>
      <c r="N56"/>
      <c r="O56"/>
    </row>
    <row r="57" spans="1:15" s="50" customFormat="1" ht="23.1" customHeight="1" x14ac:dyDescent="0.3">
      <c r="A57" s="35">
        <v>2</v>
      </c>
      <c r="B57" s="120" t="s">
        <v>386</v>
      </c>
      <c r="C57" s="35" t="s">
        <v>36</v>
      </c>
      <c r="D57" s="23">
        <v>10</v>
      </c>
      <c r="E57" s="259"/>
      <c r="F57" s="14"/>
      <c r="G57" s="60">
        <v>11330</v>
      </c>
      <c r="H57" s="49">
        <f t="shared" si="2"/>
        <v>113300</v>
      </c>
      <c r="I57" s="67"/>
      <c r="L57" s="49"/>
      <c r="M57" s="67"/>
      <c r="N57"/>
      <c r="O57"/>
    </row>
    <row r="58" spans="1:15" s="50" customFormat="1" ht="23.1" customHeight="1" x14ac:dyDescent="0.3">
      <c r="A58" s="35">
        <v>3</v>
      </c>
      <c r="B58" s="120" t="s">
        <v>318</v>
      </c>
      <c r="C58" s="35" t="s">
        <v>36</v>
      </c>
      <c r="D58" s="23">
        <v>10</v>
      </c>
      <c r="E58" s="259"/>
      <c r="F58" s="14"/>
      <c r="G58" s="60">
        <v>12360</v>
      </c>
      <c r="H58" s="49">
        <f t="shared" si="2"/>
        <v>123600</v>
      </c>
      <c r="I58" s="67"/>
      <c r="L58" s="49"/>
      <c r="M58" s="67"/>
      <c r="N58"/>
      <c r="O58"/>
    </row>
    <row r="59" spans="1:15" s="50" customFormat="1" ht="23.1" customHeight="1" x14ac:dyDescent="0.3">
      <c r="A59" s="35">
        <v>4</v>
      </c>
      <c r="B59" s="120" t="s">
        <v>56</v>
      </c>
      <c r="C59" s="35" t="s">
        <v>16</v>
      </c>
      <c r="D59" s="23" t="s">
        <v>13</v>
      </c>
      <c r="E59" s="259"/>
      <c r="F59" s="14"/>
      <c r="G59" s="60">
        <v>3090</v>
      </c>
      <c r="H59" s="49">
        <f t="shared" si="2"/>
        <v>6180</v>
      </c>
      <c r="I59" s="67" t="s">
        <v>377</v>
      </c>
      <c r="L59" s="49"/>
      <c r="M59" s="67"/>
      <c r="N59"/>
      <c r="O59"/>
    </row>
    <row r="60" spans="1:15" s="50" customFormat="1" ht="23.1" customHeight="1" x14ac:dyDescent="0.3">
      <c r="A60" s="35">
        <v>5</v>
      </c>
      <c r="B60" s="120" t="s">
        <v>57</v>
      </c>
      <c r="C60" s="35" t="s">
        <v>16</v>
      </c>
      <c r="D60" s="23" t="s">
        <v>13</v>
      </c>
      <c r="E60" s="259"/>
      <c r="F60" s="14"/>
      <c r="G60" s="60">
        <v>4120</v>
      </c>
      <c r="H60" s="49">
        <f t="shared" si="2"/>
        <v>8240</v>
      </c>
      <c r="I60" s="67"/>
      <c r="L60" s="49"/>
      <c r="M60" s="67"/>
      <c r="N60"/>
      <c r="O60"/>
    </row>
    <row r="61" spans="1:15" s="50" customFormat="1" ht="23.1" customHeight="1" x14ac:dyDescent="0.3">
      <c r="A61" s="35">
        <v>6</v>
      </c>
      <c r="B61" s="120" t="s">
        <v>101</v>
      </c>
      <c r="C61" s="35" t="s">
        <v>16</v>
      </c>
      <c r="D61" s="23" t="s">
        <v>13</v>
      </c>
      <c r="E61" s="259"/>
      <c r="F61" s="14"/>
      <c r="G61" s="60">
        <v>6180</v>
      </c>
      <c r="H61" s="49">
        <f t="shared" si="2"/>
        <v>12360</v>
      </c>
      <c r="I61" s="67"/>
      <c r="L61" s="49"/>
      <c r="M61" s="67"/>
      <c r="N61"/>
      <c r="O61"/>
    </row>
    <row r="62" spans="1:15" s="50" customFormat="1" ht="19.5" customHeight="1" x14ac:dyDescent="0.3">
      <c r="A62" s="35">
        <v>7</v>
      </c>
      <c r="B62" s="120" t="s">
        <v>210</v>
      </c>
      <c r="C62" s="35" t="s">
        <v>16</v>
      </c>
      <c r="D62" s="23" t="s">
        <v>13</v>
      </c>
      <c r="E62" s="259"/>
      <c r="F62" s="14"/>
      <c r="G62" s="60">
        <v>8240</v>
      </c>
      <c r="H62" s="49">
        <f t="shared" si="2"/>
        <v>16480</v>
      </c>
      <c r="I62" s="67"/>
      <c r="L62" s="49"/>
      <c r="M62" s="67"/>
      <c r="N62"/>
      <c r="O62"/>
    </row>
    <row r="63" spans="1:15" s="50" customFormat="1" ht="21" customHeight="1" x14ac:dyDescent="0.3">
      <c r="A63" s="35">
        <v>8</v>
      </c>
      <c r="B63" s="120" t="s">
        <v>290</v>
      </c>
      <c r="C63" s="35" t="s">
        <v>16</v>
      </c>
      <c r="D63" s="23" t="s">
        <v>23</v>
      </c>
      <c r="E63" s="259"/>
      <c r="F63" s="14"/>
      <c r="G63" s="60">
        <v>3090</v>
      </c>
      <c r="H63" s="49">
        <f t="shared" si="2"/>
        <v>15450</v>
      </c>
      <c r="I63" s="67"/>
      <c r="L63" s="49"/>
      <c r="M63" s="67"/>
      <c r="N63"/>
      <c r="O63"/>
    </row>
    <row r="64" spans="1:15" s="50" customFormat="1" ht="23.1" customHeight="1" x14ac:dyDescent="0.3">
      <c r="A64" s="35">
        <v>9</v>
      </c>
      <c r="B64" s="132" t="s">
        <v>377</v>
      </c>
      <c r="C64" s="35" t="s">
        <v>36</v>
      </c>
      <c r="D64" s="23">
        <v>10</v>
      </c>
      <c r="E64" s="260"/>
      <c r="F64" s="14"/>
      <c r="G64" s="60">
        <v>3090</v>
      </c>
      <c r="H64" s="49">
        <f t="shared" si="2"/>
        <v>30900</v>
      </c>
      <c r="I64" s="67"/>
      <c r="L64" s="49"/>
      <c r="M64" s="67"/>
      <c r="N64"/>
      <c r="O64"/>
    </row>
    <row r="65" spans="1:15" s="50" customFormat="1" ht="24" customHeight="1" x14ac:dyDescent="0.3">
      <c r="A65" s="251" t="s">
        <v>27</v>
      </c>
      <c r="B65" s="252"/>
      <c r="C65" s="8"/>
      <c r="D65" s="9"/>
      <c r="E65" s="8"/>
      <c r="F65" s="14"/>
      <c r="G65" s="60" t="s">
        <v>198</v>
      </c>
      <c r="H65" s="68">
        <f>SUM(I70)</f>
        <v>304370</v>
      </c>
      <c r="N65"/>
      <c r="O65"/>
    </row>
    <row r="66" spans="1:15" s="50" customFormat="1" ht="26.1" customHeight="1" x14ac:dyDescent="0.3">
      <c r="A66" s="35">
        <v>1</v>
      </c>
      <c r="B66" s="120" t="s">
        <v>185</v>
      </c>
      <c r="C66" s="35" t="s">
        <v>12</v>
      </c>
      <c r="D66" s="23" t="s">
        <v>13</v>
      </c>
      <c r="E66" s="258"/>
      <c r="F66" s="14"/>
      <c r="G66" s="60">
        <v>60000</v>
      </c>
      <c r="H66" s="49">
        <f t="shared" si="1"/>
        <v>120000</v>
      </c>
      <c r="N66"/>
      <c r="O66"/>
    </row>
    <row r="67" spans="1:15" s="50" customFormat="1" ht="26.1" customHeight="1" x14ac:dyDescent="0.3">
      <c r="A67" s="35">
        <v>2</v>
      </c>
      <c r="B67" s="120" t="s">
        <v>376</v>
      </c>
      <c r="C67" s="35" t="s">
        <v>14</v>
      </c>
      <c r="D67" s="23" t="s">
        <v>23</v>
      </c>
      <c r="E67" s="259"/>
      <c r="F67" s="14"/>
      <c r="G67" s="60"/>
      <c r="H67" s="49"/>
      <c r="N67"/>
      <c r="O67"/>
    </row>
    <row r="68" spans="1:15" s="50" customFormat="1" ht="26.1" customHeight="1" x14ac:dyDescent="0.3">
      <c r="A68" s="35">
        <v>3</v>
      </c>
      <c r="B68" s="120" t="s">
        <v>377</v>
      </c>
      <c r="C68" s="35" t="s">
        <v>36</v>
      </c>
      <c r="D68" s="23">
        <v>10</v>
      </c>
      <c r="E68" s="259"/>
      <c r="F68" s="14"/>
      <c r="G68" s="60">
        <v>3090</v>
      </c>
      <c r="H68" s="49">
        <f t="shared" si="1"/>
        <v>30900</v>
      </c>
      <c r="I68" s="67"/>
      <c r="N68"/>
      <c r="O68"/>
    </row>
    <row r="69" spans="1:15" s="50" customFormat="1" ht="26.1" customHeight="1" x14ac:dyDescent="0.3">
      <c r="A69" s="35">
        <v>4</v>
      </c>
      <c r="B69" s="120" t="s">
        <v>295</v>
      </c>
      <c r="C69" s="35" t="s">
        <v>36</v>
      </c>
      <c r="D69" s="23">
        <v>10</v>
      </c>
      <c r="E69" s="259"/>
      <c r="F69" s="14"/>
      <c r="G69" s="60">
        <v>2060</v>
      </c>
      <c r="H69" s="49">
        <f t="shared" si="1"/>
        <v>20600</v>
      </c>
      <c r="I69" s="67"/>
      <c r="N69"/>
      <c r="O69"/>
    </row>
    <row r="70" spans="1:15" s="50" customFormat="1" ht="26.1" customHeight="1" x14ac:dyDescent="0.3">
      <c r="A70" s="35">
        <v>5</v>
      </c>
      <c r="B70" s="120" t="s">
        <v>141</v>
      </c>
      <c r="C70" s="35" t="s">
        <v>20</v>
      </c>
      <c r="D70" s="23" t="s">
        <v>18</v>
      </c>
      <c r="E70" s="259"/>
      <c r="F70" s="14"/>
      <c r="G70" s="60">
        <v>10300</v>
      </c>
      <c r="H70" s="49">
        <f t="shared" si="1"/>
        <v>30900</v>
      </c>
      <c r="I70" s="67">
        <f>SUM(H66:H72)</f>
        <v>304370</v>
      </c>
      <c r="N70"/>
      <c r="O70"/>
    </row>
    <row r="71" spans="1:15" s="50" customFormat="1" ht="26.1" customHeight="1" x14ac:dyDescent="0.3">
      <c r="A71" s="35">
        <v>6</v>
      </c>
      <c r="B71" s="132" t="s">
        <v>390</v>
      </c>
      <c r="C71" s="35" t="s">
        <v>16</v>
      </c>
      <c r="D71" s="23" t="s">
        <v>18</v>
      </c>
      <c r="E71" s="259"/>
      <c r="F71" s="14"/>
      <c r="G71" s="60">
        <v>3090</v>
      </c>
      <c r="H71" s="49">
        <f t="shared" si="1"/>
        <v>9270</v>
      </c>
      <c r="I71" s="67"/>
      <c r="N71"/>
      <c r="O71"/>
    </row>
    <row r="72" spans="1:15" s="50" customFormat="1" ht="26.1" customHeight="1" x14ac:dyDescent="0.3">
      <c r="A72" s="35">
        <v>7</v>
      </c>
      <c r="B72" s="132" t="s">
        <v>113</v>
      </c>
      <c r="C72" s="35" t="s">
        <v>36</v>
      </c>
      <c r="D72" s="23" t="s">
        <v>17</v>
      </c>
      <c r="E72" s="260"/>
      <c r="F72" s="14"/>
      <c r="G72" s="60">
        <v>92700</v>
      </c>
      <c r="H72" s="49">
        <f t="shared" si="1"/>
        <v>92700</v>
      </c>
      <c r="I72" s="67"/>
      <c r="N72"/>
      <c r="O72"/>
    </row>
    <row r="73" spans="1:15" s="50" customFormat="1" ht="24" customHeight="1" x14ac:dyDescent="0.3">
      <c r="A73" s="251" t="s">
        <v>103</v>
      </c>
      <c r="B73" s="252"/>
      <c r="C73" s="8"/>
      <c r="D73" s="9"/>
      <c r="E73" s="258"/>
      <c r="F73" s="14"/>
      <c r="G73" s="60" t="s">
        <v>198</v>
      </c>
      <c r="H73" s="68">
        <f>I74+M76</f>
        <v>199480</v>
      </c>
      <c r="N73"/>
      <c r="O73"/>
    </row>
    <row r="74" spans="1:15" s="50" customFormat="1" ht="23.1" customHeight="1" x14ac:dyDescent="0.3">
      <c r="A74" s="35">
        <v>1</v>
      </c>
      <c r="B74" s="120" t="s">
        <v>344</v>
      </c>
      <c r="C74" s="35" t="s">
        <v>16</v>
      </c>
      <c r="D74" s="23" t="s">
        <v>17</v>
      </c>
      <c r="E74" s="259"/>
      <c r="F74" s="14"/>
      <c r="G74" s="60">
        <v>20600</v>
      </c>
      <c r="H74" s="49">
        <f t="shared" si="1"/>
        <v>20600</v>
      </c>
      <c r="I74" s="81">
        <f>SUM(H74:H78)</f>
        <v>119480</v>
      </c>
      <c r="N74"/>
      <c r="O74"/>
    </row>
    <row r="75" spans="1:15" s="50" customFormat="1" ht="23.1" customHeight="1" x14ac:dyDescent="0.3">
      <c r="A75" s="35">
        <v>2</v>
      </c>
      <c r="B75" s="133" t="s">
        <v>399</v>
      </c>
      <c r="C75" s="35" t="s">
        <v>63</v>
      </c>
      <c r="D75" s="23" t="s">
        <v>13</v>
      </c>
      <c r="E75" s="259"/>
      <c r="F75" s="14"/>
      <c r="G75" s="66">
        <v>18540</v>
      </c>
      <c r="H75" s="49">
        <f t="shared" si="1"/>
        <v>37080</v>
      </c>
      <c r="I75" s="81"/>
      <c r="N75"/>
      <c r="O75"/>
    </row>
    <row r="76" spans="1:15" s="50" customFormat="1" ht="23.1" customHeight="1" x14ac:dyDescent="0.3">
      <c r="A76" s="35">
        <v>3</v>
      </c>
      <c r="B76" s="120" t="s">
        <v>377</v>
      </c>
      <c r="C76" s="35" t="s">
        <v>36</v>
      </c>
      <c r="D76" s="23">
        <v>10</v>
      </c>
      <c r="E76" s="259"/>
      <c r="F76" s="14"/>
      <c r="G76" s="60">
        <v>3090</v>
      </c>
      <c r="H76" s="49">
        <f t="shared" si="1"/>
        <v>30900</v>
      </c>
      <c r="I76" s="81"/>
      <c r="J76" s="50" t="s">
        <v>192</v>
      </c>
      <c r="K76" s="50">
        <v>1</v>
      </c>
      <c r="L76" s="49">
        <v>80000</v>
      </c>
      <c r="M76" s="67">
        <f>K76*L76</f>
        <v>80000</v>
      </c>
      <c r="N76"/>
      <c r="O76"/>
    </row>
    <row r="77" spans="1:15" s="50" customFormat="1" ht="23.1" customHeight="1" x14ac:dyDescent="0.3">
      <c r="A77" s="35">
        <v>4</v>
      </c>
      <c r="B77" s="120" t="s">
        <v>329</v>
      </c>
      <c r="C77" s="35" t="s">
        <v>25</v>
      </c>
      <c r="D77" s="23" t="s">
        <v>17</v>
      </c>
      <c r="E77" s="259"/>
      <c r="F77" s="14"/>
      <c r="G77" s="60">
        <v>24720</v>
      </c>
      <c r="H77" s="49">
        <f t="shared" si="1"/>
        <v>24720</v>
      </c>
      <c r="I77" s="81"/>
      <c r="N77"/>
      <c r="O77"/>
    </row>
    <row r="78" spans="1:15" s="50" customFormat="1" ht="23.1" customHeight="1" x14ac:dyDescent="0.3">
      <c r="A78" s="35">
        <v>5</v>
      </c>
      <c r="B78" s="120" t="s">
        <v>371</v>
      </c>
      <c r="C78" s="35" t="s">
        <v>36</v>
      </c>
      <c r="D78" s="23" t="s">
        <v>13</v>
      </c>
      <c r="E78" s="260"/>
      <c r="F78" s="14"/>
      <c r="G78" s="60">
        <v>3090</v>
      </c>
      <c r="H78" s="49">
        <f t="shared" si="1"/>
        <v>6180</v>
      </c>
      <c r="I78" s="81"/>
      <c r="N78"/>
      <c r="O78"/>
    </row>
    <row r="79" spans="1:15" x14ac:dyDescent="0.3">
      <c r="A79" s="3"/>
      <c r="B79" s="3"/>
      <c r="C79" s="18"/>
      <c r="D79" s="18"/>
      <c r="E79" s="18"/>
      <c r="F79" s="3"/>
      <c r="H79" s="106">
        <f>H7+H14+H43+H55+H65+H73</f>
        <v>6676400</v>
      </c>
      <c r="I79" s="104">
        <f>I74+I70+I56+I49+I28+I13</f>
        <v>6036400</v>
      </c>
      <c r="J79" s="104">
        <f>M76+M48+M17+M11</f>
        <v>640000</v>
      </c>
    </row>
    <row r="80" spans="1:15" ht="9.75" customHeight="1" x14ac:dyDescent="0.3">
      <c r="A80" s="3"/>
      <c r="B80" s="3"/>
      <c r="C80" s="18"/>
      <c r="D80" s="117"/>
      <c r="E80" s="117"/>
      <c r="F80" s="117"/>
      <c r="H80" s="105" t="s">
        <v>198</v>
      </c>
      <c r="I80" s="77" t="s">
        <v>199</v>
      </c>
      <c r="J80" s="77" t="s">
        <v>192</v>
      </c>
    </row>
    <row r="81" spans="1:13" x14ac:dyDescent="0.3">
      <c r="A81" s="19"/>
      <c r="B81" s="19"/>
      <c r="C81" s="18"/>
      <c r="D81" s="40"/>
      <c r="E81" s="249" t="s">
        <v>155</v>
      </c>
      <c r="F81" s="249"/>
    </row>
    <row r="82" spans="1:13" x14ac:dyDescent="0.3">
      <c r="A82" s="250" t="s">
        <v>313</v>
      </c>
      <c r="B82" s="250"/>
      <c r="C82" s="249" t="s">
        <v>311</v>
      </c>
      <c r="D82" s="249"/>
      <c r="E82" s="250" t="s">
        <v>31</v>
      </c>
      <c r="F82" s="250"/>
    </row>
    <row r="83" spans="1:13" x14ac:dyDescent="0.3">
      <c r="A83" s="3"/>
      <c r="B83" s="3"/>
      <c r="C83" s="18"/>
      <c r="D83" s="18"/>
      <c r="E83" s="20"/>
      <c r="F83" s="3"/>
    </row>
    <row r="84" spans="1:13" x14ac:dyDescent="0.3">
      <c r="A84" s="3"/>
      <c r="B84" s="3"/>
      <c r="C84" s="18"/>
      <c r="D84" s="18"/>
      <c r="E84" s="21"/>
      <c r="F84" s="3"/>
    </row>
    <row r="85" spans="1:13" x14ac:dyDescent="0.3">
      <c r="A85" s="3"/>
      <c r="B85" s="3"/>
      <c r="C85" s="18"/>
      <c r="D85" s="18"/>
      <c r="E85" s="20"/>
      <c r="F85" s="3"/>
    </row>
    <row r="86" spans="1:13" x14ac:dyDescent="0.3">
      <c r="A86" s="3"/>
      <c r="B86" s="3"/>
      <c r="C86" s="18"/>
      <c r="D86" s="18"/>
      <c r="E86" s="20"/>
      <c r="F86" s="3"/>
    </row>
    <row r="87" spans="1:13" x14ac:dyDescent="0.3">
      <c r="A87" s="249" t="s">
        <v>312</v>
      </c>
      <c r="B87" s="249"/>
      <c r="C87" s="249" t="s">
        <v>180</v>
      </c>
      <c r="D87" s="249"/>
      <c r="E87" s="249" t="s">
        <v>275</v>
      </c>
      <c r="F87" s="249"/>
    </row>
    <row r="88" spans="1:13" s="1" customFormat="1" x14ac:dyDescent="0.3">
      <c r="C88" s="27"/>
      <c r="D88" s="22"/>
      <c r="E88" s="249"/>
      <c r="F88" s="249"/>
      <c r="G88" s="49"/>
      <c r="H88" s="49"/>
      <c r="I88" s="50"/>
      <c r="J88" s="50"/>
      <c r="K88" s="49"/>
      <c r="L88" s="49"/>
      <c r="M88" s="49"/>
    </row>
    <row r="89" spans="1:13" s="1" customFormat="1" x14ac:dyDescent="0.3">
      <c r="A89" s="3"/>
      <c r="B89" s="3"/>
      <c r="C89" s="18"/>
      <c r="D89" s="18"/>
      <c r="E89" s="3"/>
      <c r="F89" s="3"/>
      <c r="G89" s="49"/>
      <c r="H89" s="49"/>
      <c r="I89" s="50"/>
      <c r="J89" s="50"/>
      <c r="K89" s="49"/>
      <c r="L89" s="49"/>
      <c r="M89" s="49"/>
    </row>
  </sheetData>
  <mergeCells count="27">
    <mergeCell ref="A4:F4"/>
    <mergeCell ref="E15:E28"/>
    <mergeCell ref="E29:E42"/>
    <mergeCell ref="A1:B1"/>
    <mergeCell ref="C1:F1"/>
    <mergeCell ref="A2:B2"/>
    <mergeCell ref="C2:F2"/>
    <mergeCell ref="C3:F3"/>
    <mergeCell ref="A73:B73"/>
    <mergeCell ref="A5:F5"/>
    <mergeCell ref="A7:C7"/>
    <mergeCell ref="E7:E13"/>
    <mergeCell ref="A14:C14"/>
    <mergeCell ref="E44:E54"/>
    <mergeCell ref="E56:E64"/>
    <mergeCell ref="E66:E72"/>
    <mergeCell ref="E73:E78"/>
    <mergeCell ref="A55:B55"/>
    <mergeCell ref="A65:B65"/>
    <mergeCell ref="E88:F88"/>
    <mergeCell ref="E81:F81"/>
    <mergeCell ref="A82:B82"/>
    <mergeCell ref="C82:D82"/>
    <mergeCell ref="E82:F82"/>
    <mergeCell ref="A87:B87"/>
    <mergeCell ref="C87:D87"/>
    <mergeCell ref="E87:F87"/>
  </mergeCells>
  <pageMargins left="0.52" right="0.2" top="0.48" bottom="0.33" header="0.38" footer="0.2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opLeftCell="A43" workbookViewId="0">
      <selection activeCell="B12" sqref="B12:D12"/>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44.25" customHeight="1" x14ac:dyDescent="0.3">
      <c r="A4" s="274" t="s">
        <v>517</v>
      </c>
      <c r="B4" s="275"/>
      <c r="C4" s="275"/>
      <c r="D4" s="275"/>
      <c r="E4" s="275"/>
      <c r="F4" s="275"/>
    </row>
    <row r="5" spans="1:13" ht="56.25" customHeight="1" x14ac:dyDescent="0.3">
      <c r="A5" s="253" t="s">
        <v>396</v>
      </c>
      <c r="B5" s="253"/>
      <c r="C5" s="253"/>
      <c r="D5" s="253"/>
      <c r="E5" s="253"/>
      <c r="F5" s="253"/>
      <c r="G5" s="4"/>
      <c r="H5" s="4"/>
    </row>
    <row r="6" spans="1:13" ht="24.75" customHeight="1" x14ac:dyDescent="0.3">
      <c r="A6" s="162" t="s">
        <v>5</v>
      </c>
      <c r="B6" s="162" t="s">
        <v>6</v>
      </c>
      <c r="C6" s="162" t="s">
        <v>7</v>
      </c>
      <c r="D6" s="162" t="s">
        <v>8</v>
      </c>
      <c r="E6" s="162" t="s">
        <v>9</v>
      </c>
      <c r="F6" s="162" t="s">
        <v>10</v>
      </c>
    </row>
    <row r="7" spans="1:13" s="137" customFormat="1" ht="24" customHeight="1" x14ac:dyDescent="0.25">
      <c r="A7" s="251" t="s">
        <v>11</v>
      </c>
      <c r="B7" s="254"/>
      <c r="C7" s="252"/>
      <c r="D7" s="35"/>
      <c r="E7" s="120"/>
      <c r="F7" s="120"/>
      <c r="G7" s="134" t="s">
        <v>198</v>
      </c>
      <c r="H7" s="135">
        <f>I12+M11</f>
        <v>481560</v>
      </c>
      <c r="I7" s="136"/>
      <c r="J7" s="136"/>
      <c r="K7" s="136"/>
      <c r="L7" s="136"/>
      <c r="M7" s="136"/>
    </row>
    <row r="8" spans="1:13" s="137" customFormat="1" ht="24" customHeight="1" x14ac:dyDescent="0.25">
      <c r="A8" s="35">
        <v>1</v>
      </c>
      <c r="B8" s="120" t="s">
        <v>185</v>
      </c>
      <c r="C8" s="35" t="s">
        <v>12</v>
      </c>
      <c r="D8" s="23" t="s">
        <v>23</v>
      </c>
      <c r="E8" s="255"/>
      <c r="F8" s="120"/>
      <c r="G8" s="134">
        <v>65000</v>
      </c>
      <c r="H8" s="134">
        <f t="shared" ref="H8:H13" si="0">D8*G8</f>
        <v>325000</v>
      </c>
      <c r="I8" s="136"/>
      <c r="J8" s="136"/>
      <c r="K8" s="136"/>
      <c r="L8" s="136"/>
      <c r="M8" s="136"/>
    </row>
    <row r="9" spans="1:13" s="137" customFormat="1" ht="24" customHeight="1" x14ac:dyDescent="0.25">
      <c r="A9" s="35">
        <v>2</v>
      </c>
      <c r="B9" s="120" t="s">
        <v>333</v>
      </c>
      <c r="C9" s="142" t="s">
        <v>36</v>
      </c>
      <c r="D9" s="126" t="s">
        <v>23</v>
      </c>
      <c r="E9" s="256"/>
      <c r="F9" s="120"/>
      <c r="G9" s="134">
        <v>13390</v>
      </c>
      <c r="H9" s="134">
        <f t="shared" si="0"/>
        <v>66950</v>
      </c>
      <c r="I9" s="136"/>
      <c r="J9" s="136"/>
      <c r="K9" s="136"/>
      <c r="L9" s="136"/>
      <c r="M9" s="136"/>
    </row>
    <row r="10" spans="1:13" s="137" customFormat="1" ht="24" customHeight="1" x14ac:dyDescent="0.25">
      <c r="A10" s="35">
        <v>3</v>
      </c>
      <c r="B10" s="36" t="s">
        <v>344</v>
      </c>
      <c r="C10" s="35" t="s">
        <v>16</v>
      </c>
      <c r="D10" s="23" t="s">
        <v>17</v>
      </c>
      <c r="E10" s="256"/>
      <c r="F10" s="120"/>
      <c r="G10" s="138">
        <v>20600</v>
      </c>
      <c r="H10" s="134">
        <f t="shared" si="0"/>
        <v>20600</v>
      </c>
      <c r="I10" s="136"/>
      <c r="J10" s="139" t="s">
        <v>192</v>
      </c>
      <c r="K10" s="136"/>
      <c r="L10" s="140">
        <v>80000</v>
      </c>
      <c r="M10" s="141">
        <f>K10*L10</f>
        <v>0</v>
      </c>
    </row>
    <row r="11" spans="1:13" s="137" customFormat="1" ht="24" customHeight="1" x14ac:dyDescent="0.25">
      <c r="A11" s="35">
        <v>4</v>
      </c>
      <c r="B11" s="120" t="s">
        <v>521</v>
      </c>
      <c r="C11" s="125" t="s">
        <v>285</v>
      </c>
      <c r="D11" s="126">
        <v>40</v>
      </c>
      <c r="E11" s="256"/>
      <c r="F11" s="120" t="s">
        <v>522</v>
      </c>
      <c r="G11" s="138">
        <v>1030</v>
      </c>
      <c r="H11" s="134">
        <f t="shared" si="0"/>
        <v>41200</v>
      </c>
      <c r="I11" s="136"/>
      <c r="J11" s="136"/>
      <c r="K11" s="139"/>
      <c r="L11" s="136"/>
      <c r="M11" s="141">
        <f>K11*L11</f>
        <v>0</v>
      </c>
    </row>
    <row r="12" spans="1:13" s="137" customFormat="1" ht="24" customHeight="1" x14ac:dyDescent="0.25">
      <c r="A12" s="35">
        <v>5</v>
      </c>
      <c r="B12" s="120" t="s">
        <v>524</v>
      </c>
      <c r="C12" s="35" t="s">
        <v>20</v>
      </c>
      <c r="D12" s="23" t="s">
        <v>18</v>
      </c>
      <c r="E12" s="256"/>
      <c r="F12" s="120" t="s">
        <v>523</v>
      </c>
      <c r="G12" s="138">
        <v>9270</v>
      </c>
      <c r="H12" s="134">
        <f t="shared" si="0"/>
        <v>27810</v>
      </c>
      <c r="I12" s="145">
        <f>SUM(H8:H12)</f>
        <v>481560</v>
      </c>
      <c r="J12" s="146"/>
      <c r="K12" s="147"/>
      <c r="L12" s="136"/>
      <c r="M12" s="143"/>
    </row>
    <row r="13" spans="1:13" s="137" customFormat="1" ht="24" customHeight="1" x14ac:dyDescent="0.25">
      <c r="A13" s="35">
        <v>6</v>
      </c>
      <c r="B13" s="120" t="s">
        <v>340</v>
      </c>
      <c r="C13" s="142" t="s">
        <v>25</v>
      </c>
      <c r="D13" s="23" t="s">
        <v>18</v>
      </c>
      <c r="E13" s="257"/>
      <c r="F13" s="120"/>
      <c r="G13" s="138">
        <v>4120</v>
      </c>
      <c r="H13" s="134">
        <f t="shared" si="0"/>
        <v>12360</v>
      </c>
      <c r="I13" s="145"/>
      <c r="J13" s="146"/>
      <c r="K13" s="147"/>
      <c r="L13" s="136"/>
      <c r="M13" s="143"/>
    </row>
    <row r="14" spans="1:13" s="137" customFormat="1" ht="24" customHeight="1" x14ac:dyDescent="0.25">
      <c r="A14" s="251" t="s">
        <v>21</v>
      </c>
      <c r="B14" s="254"/>
      <c r="C14" s="252"/>
      <c r="D14" s="35"/>
      <c r="E14" s="149"/>
      <c r="F14" s="120"/>
      <c r="G14" s="134" t="s">
        <v>198</v>
      </c>
      <c r="H14" s="135">
        <f>I26+M17</f>
        <v>1357870</v>
      </c>
      <c r="I14" s="136"/>
      <c r="J14" s="136"/>
      <c r="K14" s="139"/>
      <c r="L14" s="136"/>
      <c r="M14" s="143"/>
    </row>
    <row r="15" spans="1:13" s="137" customFormat="1" ht="24" customHeight="1" x14ac:dyDescent="0.25">
      <c r="A15" s="35">
        <v>1</v>
      </c>
      <c r="B15" s="120" t="s">
        <v>185</v>
      </c>
      <c r="C15" s="35" t="s">
        <v>12</v>
      </c>
      <c r="D15" s="23" t="s">
        <v>18</v>
      </c>
      <c r="E15" s="263"/>
      <c r="F15" s="132" t="s">
        <v>186</v>
      </c>
      <c r="G15" s="178">
        <v>65000</v>
      </c>
      <c r="H15" s="134">
        <f t="shared" ref="H15:H46" si="1">D15*G15</f>
        <v>195000</v>
      </c>
      <c r="I15" s="151"/>
      <c r="J15" s="136"/>
      <c r="K15" s="139"/>
      <c r="L15" s="136"/>
      <c r="M15" s="143"/>
    </row>
    <row r="16" spans="1:13" s="137" customFormat="1" ht="24" customHeight="1" x14ac:dyDescent="0.25">
      <c r="A16" s="35">
        <v>2</v>
      </c>
      <c r="B16" s="128" t="s">
        <v>319</v>
      </c>
      <c r="C16" s="35" t="s">
        <v>14</v>
      </c>
      <c r="D16" s="23" t="s">
        <v>70</v>
      </c>
      <c r="E16" s="263"/>
      <c r="F16" s="185"/>
      <c r="G16" s="20">
        <v>6180</v>
      </c>
      <c r="H16" s="134">
        <f t="shared" si="1"/>
        <v>37080</v>
      </c>
      <c r="I16" s="151"/>
      <c r="J16" s="136"/>
      <c r="K16" s="139"/>
      <c r="L16" s="136"/>
      <c r="M16" s="143"/>
    </row>
    <row r="17" spans="1:15" s="137" customFormat="1" ht="24" customHeight="1" x14ac:dyDescent="0.25">
      <c r="A17" s="35">
        <v>3</v>
      </c>
      <c r="B17" s="120" t="s">
        <v>440</v>
      </c>
      <c r="C17" s="35" t="s">
        <v>26</v>
      </c>
      <c r="D17" s="23">
        <v>10</v>
      </c>
      <c r="E17" s="263"/>
      <c r="F17" s="132"/>
      <c r="G17" s="20">
        <v>3090</v>
      </c>
      <c r="H17" s="134">
        <f t="shared" si="1"/>
        <v>30900</v>
      </c>
      <c r="I17" s="151"/>
      <c r="J17" s="139" t="s">
        <v>192</v>
      </c>
      <c r="K17" s="136"/>
      <c r="L17" s="140">
        <v>80000</v>
      </c>
      <c r="M17" s="141">
        <f>K17*L17</f>
        <v>0</v>
      </c>
    </row>
    <row r="18" spans="1:15" s="137" customFormat="1" ht="24" customHeight="1" x14ac:dyDescent="0.25">
      <c r="A18" s="35">
        <v>4</v>
      </c>
      <c r="B18" s="148" t="s">
        <v>292</v>
      </c>
      <c r="C18" s="35" t="s">
        <v>14</v>
      </c>
      <c r="D18" s="23" t="s">
        <v>13</v>
      </c>
      <c r="E18" s="263"/>
      <c r="F18" s="132"/>
      <c r="G18" s="20">
        <v>8240</v>
      </c>
      <c r="H18" s="134">
        <f t="shared" si="1"/>
        <v>16480</v>
      </c>
      <c r="I18" s="136"/>
      <c r="J18" s="136"/>
      <c r="K18" s="139"/>
      <c r="L18" s="152"/>
      <c r="M18" s="141"/>
    </row>
    <row r="19" spans="1:15" s="137" customFormat="1" ht="24" customHeight="1" x14ac:dyDescent="0.25">
      <c r="A19" s="35">
        <v>5</v>
      </c>
      <c r="B19" s="120" t="s">
        <v>520</v>
      </c>
      <c r="C19" s="35" t="s">
        <v>14</v>
      </c>
      <c r="D19" s="23" t="s">
        <v>13</v>
      </c>
      <c r="E19" s="263"/>
      <c r="F19" s="132"/>
      <c r="G19" s="150">
        <v>10300</v>
      </c>
      <c r="H19" s="134">
        <f t="shared" si="1"/>
        <v>20600</v>
      </c>
      <c r="I19" s="136"/>
      <c r="J19" s="136"/>
      <c r="K19" s="139"/>
      <c r="L19" s="153"/>
      <c r="M19" s="141"/>
    </row>
    <row r="20" spans="1:15" s="137" customFormat="1" ht="24" customHeight="1" x14ac:dyDescent="0.25">
      <c r="A20" s="35">
        <v>6</v>
      </c>
      <c r="B20" s="120" t="s">
        <v>323</v>
      </c>
      <c r="C20" s="35" t="s">
        <v>25</v>
      </c>
      <c r="D20" s="23" t="s">
        <v>13</v>
      </c>
      <c r="E20" s="267"/>
      <c r="F20" s="132"/>
      <c r="G20" s="20">
        <v>29870</v>
      </c>
      <c r="H20" s="134">
        <f t="shared" si="1"/>
        <v>59740</v>
      </c>
      <c r="I20" s="136"/>
      <c r="J20" s="136"/>
      <c r="K20" s="139"/>
      <c r="L20" s="153"/>
      <c r="M20" s="143"/>
    </row>
    <row r="21" spans="1:15" s="137" customFormat="1" ht="24" customHeight="1" x14ac:dyDescent="0.25">
      <c r="A21" s="35">
        <v>7</v>
      </c>
      <c r="B21" s="120" t="s">
        <v>324</v>
      </c>
      <c r="C21" s="35" t="s">
        <v>25</v>
      </c>
      <c r="D21" s="23" t="s">
        <v>13</v>
      </c>
      <c r="E21" s="267"/>
      <c r="F21" s="154"/>
      <c r="G21" s="20">
        <v>30900</v>
      </c>
      <c r="H21" s="134">
        <f t="shared" si="1"/>
        <v>61800</v>
      </c>
      <c r="I21" s="136"/>
      <c r="J21" s="136"/>
      <c r="K21" s="139"/>
      <c r="L21" s="153"/>
      <c r="M21" s="143"/>
    </row>
    <row r="22" spans="1:15" s="137" customFormat="1" ht="24" customHeight="1" x14ac:dyDescent="0.25">
      <c r="A22" s="35">
        <v>8</v>
      </c>
      <c r="B22" s="120" t="s">
        <v>322</v>
      </c>
      <c r="C22" s="35" t="s">
        <v>26</v>
      </c>
      <c r="D22" s="23" t="s">
        <v>70</v>
      </c>
      <c r="E22" s="267"/>
      <c r="F22" s="132"/>
      <c r="G22" s="20">
        <v>44290</v>
      </c>
      <c r="H22" s="134">
        <f t="shared" si="1"/>
        <v>265740</v>
      </c>
      <c r="I22" s="136"/>
      <c r="J22" s="136"/>
      <c r="K22" s="139"/>
      <c r="L22" s="136"/>
      <c r="M22" s="136"/>
      <c r="N22" s="155"/>
    </row>
    <row r="23" spans="1:15" s="137" customFormat="1" ht="24" customHeight="1" x14ac:dyDescent="0.25">
      <c r="A23" s="35">
        <v>9</v>
      </c>
      <c r="B23" s="120" t="s">
        <v>325</v>
      </c>
      <c r="C23" s="35" t="s">
        <v>25</v>
      </c>
      <c r="D23" s="23" t="s">
        <v>17</v>
      </c>
      <c r="E23" s="267"/>
      <c r="F23" s="132"/>
      <c r="G23" s="20">
        <v>27810</v>
      </c>
      <c r="H23" s="134">
        <f t="shared" si="1"/>
        <v>27810</v>
      </c>
      <c r="I23" s="136"/>
      <c r="J23" s="136"/>
      <c r="K23" s="139"/>
      <c r="L23" s="136"/>
      <c r="M23" s="143"/>
      <c r="N23" s="157"/>
      <c r="O23" s="157"/>
    </row>
    <row r="24" spans="1:15" s="137" customFormat="1" ht="24" customHeight="1" x14ac:dyDescent="0.25">
      <c r="A24" s="35">
        <v>10</v>
      </c>
      <c r="B24" s="171" t="s">
        <v>477</v>
      </c>
      <c r="C24" s="35" t="s">
        <v>77</v>
      </c>
      <c r="D24" s="23" t="s">
        <v>17</v>
      </c>
      <c r="E24" s="267"/>
      <c r="F24" s="132"/>
      <c r="G24" s="174">
        <v>15450</v>
      </c>
      <c r="H24" s="134">
        <f t="shared" si="1"/>
        <v>15450</v>
      </c>
      <c r="I24" s="136"/>
      <c r="J24" s="136"/>
      <c r="K24" s="139"/>
      <c r="L24" s="136"/>
      <c r="M24" s="136"/>
      <c r="N24" s="158"/>
    </row>
    <row r="25" spans="1:15" s="137" customFormat="1" ht="24" customHeight="1" x14ac:dyDescent="0.25">
      <c r="A25" s="35">
        <v>11</v>
      </c>
      <c r="B25" s="120" t="s">
        <v>329</v>
      </c>
      <c r="C25" s="35" t="s">
        <v>25</v>
      </c>
      <c r="D25" s="23" t="s">
        <v>17</v>
      </c>
      <c r="E25" s="267"/>
      <c r="F25" s="132"/>
      <c r="G25" s="20">
        <v>24720</v>
      </c>
      <c r="H25" s="134">
        <f t="shared" si="1"/>
        <v>24720</v>
      </c>
      <c r="I25" s="136"/>
      <c r="J25" s="136"/>
      <c r="K25" s="139"/>
      <c r="L25" s="136"/>
      <c r="M25" s="136"/>
      <c r="N25" s="158"/>
    </row>
    <row r="26" spans="1:15" s="137" customFormat="1" ht="24" customHeight="1" x14ac:dyDescent="0.25">
      <c r="A26" s="35">
        <v>12</v>
      </c>
      <c r="B26" s="171" t="s">
        <v>371</v>
      </c>
      <c r="C26" s="35" t="s">
        <v>36</v>
      </c>
      <c r="D26" s="23" t="s">
        <v>23</v>
      </c>
      <c r="E26" s="267"/>
      <c r="F26" s="142"/>
      <c r="G26" s="174">
        <v>6180</v>
      </c>
      <c r="H26" s="134">
        <f t="shared" si="1"/>
        <v>30900</v>
      </c>
      <c r="I26" s="145">
        <f>SUM(H15:H27)</f>
        <v>1357870</v>
      </c>
      <c r="J26" s="136"/>
      <c r="K26" s="139"/>
      <c r="L26" s="136"/>
      <c r="M26" s="143"/>
      <c r="N26" s="159"/>
      <c r="O26" s="159"/>
    </row>
    <row r="27" spans="1:15" s="137" customFormat="1" ht="24" customHeight="1" x14ac:dyDescent="0.25">
      <c r="A27" s="35">
        <v>13</v>
      </c>
      <c r="B27" s="124" t="s">
        <v>306</v>
      </c>
      <c r="C27" s="35" t="s">
        <v>14</v>
      </c>
      <c r="D27" s="23">
        <v>15</v>
      </c>
      <c r="E27" s="267"/>
      <c r="F27" s="142"/>
      <c r="G27" s="20">
        <v>38110</v>
      </c>
      <c r="H27" s="134">
        <f t="shared" si="1"/>
        <v>571650</v>
      </c>
      <c r="I27" s="136"/>
      <c r="J27" s="136"/>
      <c r="K27" s="139"/>
      <c r="L27" s="136"/>
      <c r="M27" s="143"/>
      <c r="N27" s="159"/>
      <c r="O27" s="159"/>
    </row>
    <row r="28" spans="1:15" s="137" customFormat="1" ht="24" customHeight="1" x14ac:dyDescent="0.25">
      <c r="A28" s="127" t="s">
        <v>28</v>
      </c>
      <c r="B28" s="127"/>
      <c r="C28" s="35"/>
      <c r="D28" s="35"/>
      <c r="E28" s="35"/>
      <c r="F28" s="36"/>
      <c r="G28" s="134" t="s">
        <v>198</v>
      </c>
      <c r="H28" s="135">
        <f>I35+M34</f>
        <v>418105</v>
      </c>
      <c r="I28" s="136"/>
      <c r="J28" s="136"/>
      <c r="K28" s="183"/>
      <c r="L28" s="136"/>
      <c r="M28" s="143"/>
    </row>
    <row r="29" spans="1:15" s="137" customFormat="1" ht="24" customHeight="1" x14ac:dyDescent="0.25">
      <c r="A29" s="35">
        <v>1</v>
      </c>
      <c r="B29" s="120" t="s">
        <v>185</v>
      </c>
      <c r="C29" s="35" t="s">
        <v>12</v>
      </c>
      <c r="D29" s="23" t="s">
        <v>44</v>
      </c>
      <c r="E29" s="269"/>
      <c r="F29" s="184"/>
      <c r="G29" s="134">
        <v>65000</v>
      </c>
      <c r="H29" s="134">
        <f t="shared" si="1"/>
        <v>260000</v>
      </c>
      <c r="I29" s="136"/>
      <c r="J29" s="136"/>
      <c r="K29" s="183"/>
      <c r="L29" s="136"/>
      <c r="M29" s="141"/>
    </row>
    <row r="30" spans="1:15" s="137" customFormat="1" ht="24" customHeight="1" x14ac:dyDescent="0.25">
      <c r="A30" s="35">
        <v>2</v>
      </c>
      <c r="B30" s="130" t="s">
        <v>495</v>
      </c>
      <c r="C30" s="35" t="s">
        <v>41</v>
      </c>
      <c r="D30" s="23" t="s">
        <v>18</v>
      </c>
      <c r="E30" s="269"/>
      <c r="F30" s="184"/>
      <c r="G30" s="173">
        <v>9270</v>
      </c>
      <c r="H30" s="134">
        <f t="shared" si="1"/>
        <v>27810</v>
      </c>
      <c r="I30" s="136"/>
      <c r="J30" s="136"/>
      <c r="K30" s="183"/>
      <c r="L30" s="136"/>
      <c r="M30" s="143"/>
    </row>
    <row r="31" spans="1:15" s="137" customFormat="1" ht="24" customHeight="1" x14ac:dyDescent="0.25">
      <c r="A31" s="35">
        <v>3</v>
      </c>
      <c r="B31" s="120" t="s">
        <v>392</v>
      </c>
      <c r="C31" s="35" t="s">
        <v>41</v>
      </c>
      <c r="D31" s="23" t="s">
        <v>17</v>
      </c>
      <c r="E31" s="269"/>
      <c r="F31" s="184"/>
      <c r="G31" s="138">
        <v>12360</v>
      </c>
      <c r="H31" s="134">
        <f t="shared" si="1"/>
        <v>12360</v>
      </c>
      <c r="I31" s="136"/>
      <c r="J31" s="136"/>
      <c r="K31" s="136"/>
      <c r="L31" s="136"/>
      <c r="M31" s="136"/>
    </row>
    <row r="32" spans="1:15" s="137" customFormat="1" ht="24" customHeight="1" x14ac:dyDescent="0.25">
      <c r="A32" s="35">
        <v>4</v>
      </c>
      <c r="B32" s="120" t="s">
        <v>300</v>
      </c>
      <c r="C32" s="35" t="s">
        <v>41</v>
      </c>
      <c r="D32" s="23" t="s">
        <v>17</v>
      </c>
      <c r="E32" s="269"/>
      <c r="F32" s="184"/>
      <c r="G32" s="138">
        <v>2060</v>
      </c>
      <c r="H32" s="134">
        <f t="shared" si="1"/>
        <v>2060</v>
      </c>
      <c r="I32" s="136"/>
      <c r="J32" s="136"/>
      <c r="K32" s="136"/>
      <c r="L32" s="136"/>
      <c r="M32" s="136"/>
    </row>
    <row r="33" spans="1:15" s="137" customFormat="1" ht="24" customHeight="1" x14ac:dyDescent="0.25">
      <c r="A33" s="35">
        <v>5</v>
      </c>
      <c r="B33" s="120" t="s">
        <v>434</v>
      </c>
      <c r="C33" s="35" t="s">
        <v>14</v>
      </c>
      <c r="D33" s="23" t="s">
        <v>15</v>
      </c>
      <c r="E33" s="269"/>
      <c r="F33" s="184"/>
      <c r="G33" s="138">
        <v>2575</v>
      </c>
      <c r="H33" s="134">
        <f t="shared" si="1"/>
        <v>18025</v>
      </c>
      <c r="I33" s="136"/>
      <c r="J33" s="136"/>
      <c r="K33" s="136"/>
      <c r="L33" s="136"/>
      <c r="M33" s="136"/>
    </row>
    <row r="34" spans="1:15" s="137" customFormat="1" ht="24" customHeight="1" x14ac:dyDescent="0.25">
      <c r="A34" s="35">
        <v>6</v>
      </c>
      <c r="B34" s="130" t="s">
        <v>42</v>
      </c>
      <c r="C34" s="35" t="s">
        <v>20</v>
      </c>
      <c r="D34" s="23" t="s">
        <v>17</v>
      </c>
      <c r="E34" s="269"/>
      <c r="F34" s="184"/>
      <c r="G34" s="138">
        <v>61800</v>
      </c>
      <c r="H34" s="134">
        <f t="shared" si="1"/>
        <v>61800</v>
      </c>
      <c r="I34" s="160" t="s">
        <v>494</v>
      </c>
      <c r="J34" s="136" t="s">
        <v>192</v>
      </c>
      <c r="K34" s="136"/>
      <c r="L34" s="134">
        <v>80000</v>
      </c>
      <c r="M34" s="145">
        <f>K34*L34</f>
        <v>0</v>
      </c>
    </row>
    <row r="35" spans="1:15" ht="24" customHeight="1" x14ac:dyDescent="0.3">
      <c r="A35" s="35">
        <v>7</v>
      </c>
      <c r="B35" s="120" t="s">
        <v>481</v>
      </c>
      <c r="C35" s="142" t="s">
        <v>20</v>
      </c>
      <c r="D35" s="23" t="s">
        <v>17</v>
      </c>
      <c r="E35" s="269"/>
      <c r="F35" s="17"/>
      <c r="G35" s="60">
        <v>36050</v>
      </c>
      <c r="H35" s="49">
        <f t="shared" si="1"/>
        <v>36050</v>
      </c>
      <c r="I35" s="67">
        <f>SUM(H29:H35)</f>
        <v>418105</v>
      </c>
    </row>
    <row r="36" spans="1:15" s="50" customFormat="1" ht="24" customHeight="1" x14ac:dyDescent="0.3">
      <c r="A36" s="251" t="s">
        <v>91</v>
      </c>
      <c r="B36" s="252"/>
      <c r="C36" s="8"/>
      <c r="D36" s="9"/>
      <c r="E36" s="8"/>
      <c r="F36" s="14"/>
      <c r="G36" s="60" t="s">
        <v>198</v>
      </c>
      <c r="H36" s="68">
        <f>SUM(H37:H40)</f>
        <v>127205</v>
      </c>
      <c r="N36"/>
      <c r="O36"/>
    </row>
    <row r="37" spans="1:15" s="50" customFormat="1" ht="24" customHeight="1" x14ac:dyDescent="0.3">
      <c r="A37" s="35">
        <v>1</v>
      </c>
      <c r="B37" s="120" t="s">
        <v>434</v>
      </c>
      <c r="C37" s="35" t="s">
        <v>14</v>
      </c>
      <c r="D37" s="23" t="s">
        <v>518</v>
      </c>
      <c r="E37" s="276"/>
      <c r="F37" s="45"/>
      <c r="G37" s="176">
        <v>2575</v>
      </c>
      <c r="H37" s="49">
        <f>D37*G37</f>
        <v>23175</v>
      </c>
      <c r="I37" s="67">
        <f>SUM(H37:H40)</f>
        <v>127205</v>
      </c>
      <c r="J37" s="50" t="s">
        <v>192</v>
      </c>
      <c r="K37" s="50">
        <v>0</v>
      </c>
      <c r="L37" s="49">
        <v>80000</v>
      </c>
      <c r="M37" s="67">
        <f>K37*L37</f>
        <v>0</v>
      </c>
      <c r="N37"/>
      <c r="O37"/>
    </row>
    <row r="38" spans="1:15" s="50" customFormat="1" ht="24" customHeight="1" x14ac:dyDescent="0.3">
      <c r="A38" s="35">
        <v>2</v>
      </c>
      <c r="B38" s="148" t="s">
        <v>344</v>
      </c>
      <c r="C38" s="35" t="s">
        <v>16</v>
      </c>
      <c r="D38" s="23" t="s">
        <v>17</v>
      </c>
      <c r="E38" s="276"/>
      <c r="F38" s="45"/>
      <c r="G38" s="176">
        <v>20600</v>
      </c>
      <c r="H38" s="49">
        <f>D38*G38</f>
        <v>20600</v>
      </c>
      <c r="I38" s="67"/>
      <c r="L38" s="49"/>
      <c r="M38" s="67"/>
      <c r="N38"/>
      <c r="O38"/>
    </row>
    <row r="39" spans="1:15" s="50" customFormat="1" ht="24" customHeight="1" x14ac:dyDescent="0.3">
      <c r="A39" s="35">
        <v>3</v>
      </c>
      <c r="B39" s="132" t="s">
        <v>519</v>
      </c>
      <c r="C39" s="35" t="s">
        <v>20</v>
      </c>
      <c r="D39" s="23" t="s">
        <v>17</v>
      </c>
      <c r="E39" s="276"/>
      <c r="F39" s="45"/>
      <c r="G39" s="176">
        <v>36050</v>
      </c>
      <c r="H39" s="49">
        <f>D39*G39</f>
        <v>36050</v>
      </c>
      <c r="I39" s="67"/>
      <c r="L39" s="49"/>
      <c r="M39" s="67"/>
      <c r="N39"/>
      <c r="O39"/>
    </row>
    <row r="40" spans="1:15" s="50" customFormat="1" ht="24" customHeight="1" x14ac:dyDescent="0.3">
      <c r="A40" s="35">
        <v>4</v>
      </c>
      <c r="B40" s="129" t="s">
        <v>337</v>
      </c>
      <c r="C40" s="125" t="s">
        <v>36</v>
      </c>
      <c r="D40" s="126" t="s">
        <v>13</v>
      </c>
      <c r="E40" s="276"/>
      <c r="F40" s="45"/>
      <c r="G40" s="176">
        <v>23690</v>
      </c>
      <c r="H40" s="49">
        <f>D40*G40</f>
        <v>47380</v>
      </c>
      <c r="I40" s="67"/>
      <c r="L40" s="49"/>
      <c r="M40" s="67"/>
      <c r="N40"/>
      <c r="O40"/>
    </row>
    <row r="41" spans="1:15" s="50" customFormat="1" ht="24" customHeight="1" x14ac:dyDescent="0.3">
      <c r="A41" s="251" t="s">
        <v>27</v>
      </c>
      <c r="B41" s="252"/>
      <c r="C41" s="8"/>
      <c r="D41" s="9"/>
      <c r="E41" s="8"/>
      <c r="F41" s="14"/>
      <c r="G41" s="60" t="s">
        <v>198</v>
      </c>
      <c r="H41" s="68">
        <f>SUM(I44)</f>
        <v>263900</v>
      </c>
      <c r="N41"/>
      <c r="O41"/>
    </row>
    <row r="42" spans="1:15" s="50" customFormat="1" ht="24" customHeight="1" x14ac:dyDescent="0.3">
      <c r="A42" s="35">
        <v>1</v>
      </c>
      <c r="B42" s="120" t="s">
        <v>515</v>
      </c>
      <c r="C42" s="125" t="s">
        <v>36</v>
      </c>
      <c r="D42" s="126" t="s">
        <v>17</v>
      </c>
      <c r="E42" s="270"/>
      <c r="F42" s="45"/>
      <c r="G42" s="176">
        <v>123600</v>
      </c>
      <c r="H42" s="49">
        <f t="shared" si="1"/>
        <v>123600</v>
      </c>
      <c r="N42"/>
      <c r="O42"/>
    </row>
    <row r="43" spans="1:15" s="50" customFormat="1" ht="24" customHeight="1" x14ac:dyDescent="0.3">
      <c r="A43" s="35">
        <v>2</v>
      </c>
      <c r="B43" s="120" t="s">
        <v>185</v>
      </c>
      <c r="C43" s="35" t="s">
        <v>12</v>
      </c>
      <c r="D43" s="23" t="s">
        <v>13</v>
      </c>
      <c r="E43" s="271"/>
      <c r="F43" s="45"/>
      <c r="G43" s="176">
        <v>65000</v>
      </c>
      <c r="H43" s="49">
        <f t="shared" si="1"/>
        <v>130000</v>
      </c>
      <c r="I43" s="81">
        <f>SUM(H42:H43)</f>
        <v>253600</v>
      </c>
      <c r="N43"/>
      <c r="O43"/>
    </row>
    <row r="44" spans="1:15" s="50" customFormat="1" ht="24" customHeight="1" x14ac:dyDescent="0.3">
      <c r="A44" s="35">
        <v>3</v>
      </c>
      <c r="B44" s="148" t="s">
        <v>479</v>
      </c>
      <c r="C44" s="125" t="s">
        <v>20</v>
      </c>
      <c r="D44" s="126" t="s">
        <v>13</v>
      </c>
      <c r="E44" s="271"/>
      <c r="F44" s="45"/>
      <c r="G44" s="176">
        <v>5150</v>
      </c>
      <c r="H44" s="49">
        <f t="shared" si="1"/>
        <v>10300</v>
      </c>
      <c r="I44" s="67">
        <f>SUM(H42:H44)</f>
        <v>263900</v>
      </c>
      <c r="N44"/>
      <c r="O44"/>
    </row>
    <row r="45" spans="1:15" s="50" customFormat="1" ht="24" customHeight="1" x14ac:dyDescent="0.3">
      <c r="A45" s="272" t="s">
        <v>103</v>
      </c>
      <c r="B45" s="273"/>
      <c r="C45" s="8"/>
      <c r="D45" s="9"/>
      <c r="E45" s="7"/>
      <c r="F45" s="14"/>
      <c r="G45" s="60" t="s">
        <v>198</v>
      </c>
      <c r="H45" s="68">
        <f>I46+M46</f>
        <v>20600</v>
      </c>
      <c r="N45"/>
      <c r="O45"/>
    </row>
    <row r="46" spans="1:15" s="50" customFormat="1" ht="24" customHeight="1" x14ac:dyDescent="0.3">
      <c r="A46" s="35">
        <v>1</v>
      </c>
      <c r="B46" s="120" t="s">
        <v>344</v>
      </c>
      <c r="C46" s="35" t="s">
        <v>16</v>
      </c>
      <c r="D46" s="23" t="s">
        <v>17</v>
      </c>
      <c r="E46" s="8"/>
      <c r="F46" s="14"/>
      <c r="G46" s="60">
        <v>20600</v>
      </c>
      <c r="H46" s="49">
        <f t="shared" si="1"/>
        <v>20600</v>
      </c>
      <c r="I46" s="81">
        <f>SUM(H46:H46)</f>
        <v>20600</v>
      </c>
      <c r="J46" s="50" t="s">
        <v>192</v>
      </c>
      <c r="K46" s="50">
        <v>0</v>
      </c>
      <c r="L46" s="49">
        <v>80000</v>
      </c>
      <c r="N46"/>
      <c r="O46"/>
    </row>
    <row r="47" spans="1:15" x14ac:dyDescent="0.3">
      <c r="A47" s="3"/>
      <c r="B47" s="3"/>
      <c r="C47" s="18"/>
      <c r="D47" s="18"/>
      <c r="E47" s="18"/>
      <c r="F47" s="3"/>
      <c r="H47" s="106">
        <f>H7+H14+H28+H36+H41+H45</f>
        <v>2669240</v>
      </c>
      <c r="I47" s="104" t="e">
        <f>I46+I44+I37+I35+#REF!+I12</f>
        <v>#REF!</v>
      </c>
      <c r="J47" s="104" t="e">
        <f>#REF!+M34+M17+#REF!</f>
        <v>#REF!</v>
      </c>
    </row>
    <row r="48" spans="1:15" ht="6.75" customHeight="1" x14ac:dyDescent="0.3">
      <c r="A48" s="3"/>
      <c r="B48" s="3"/>
      <c r="C48" s="18"/>
      <c r="D48" s="117"/>
      <c r="E48" s="117"/>
      <c r="F48" s="117"/>
      <c r="H48" s="105" t="s">
        <v>198</v>
      </c>
      <c r="I48" s="77" t="s">
        <v>199</v>
      </c>
      <c r="J48" s="77" t="s">
        <v>192</v>
      </c>
    </row>
    <row r="49" spans="1:13" x14ac:dyDescent="0.3">
      <c r="A49" s="19"/>
      <c r="B49" s="19"/>
      <c r="C49" s="18"/>
      <c r="D49" s="40"/>
      <c r="E49" s="249" t="s">
        <v>155</v>
      </c>
      <c r="F49" s="249"/>
    </row>
    <row r="50" spans="1:13" x14ac:dyDescent="0.3">
      <c r="A50" s="250" t="s">
        <v>313</v>
      </c>
      <c r="B50" s="250"/>
      <c r="C50" s="249" t="s">
        <v>311</v>
      </c>
      <c r="D50" s="249"/>
      <c r="E50" s="250" t="s">
        <v>31</v>
      </c>
      <c r="F50" s="250"/>
    </row>
    <row r="51" spans="1:13" x14ac:dyDescent="0.3">
      <c r="A51" s="3"/>
      <c r="B51" s="3"/>
      <c r="C51" s="18"/>
      <c r="D51" s="18"/>
      <c r="E51" s="20"/>
      <c r="F51" s="3"/>
    </row>
    <row r="52" spans="1:13" x14ac:dyDescent="0.3">
      <c r="A52" s="3"/>
      <c r="B52" s="3"/>
      <c r="C52" s="18"/>
      <c r="D52" s="18"/>
      <c r="E52" s="21"/>
      <c r="F52" s="3"/>
    </row>
    <row r="53" spans="1:13" x14ac:dyDescent="0.3">
      <c r="A53" s="3"/>
      <c r="B53" s="3"/>
      <c r="C53" s="18"/>
      <c r="D53" s="18"/>
      <c r="E53" s="20"/>
      <c r="F53" s="3"/>
    </row>
    <row r="54" spans="1:13" x14ac:dyDescent="0.3">
      <c r="A54" s="3"/>
      <c r="B54" s="3"/>
      <c r="C54" s="18"/>
      <c r="D54" s="18"/>
      <c r="E54" s="20"/>
      <c r="F54" s="3"/>
    </row>
    <row r="55" spans="1:13" x14ac:dyDescent="0.3">
      <c r="A55" s="249" t="s">
        <v>312</v>
      </c>
      <c r="B55" s="249"/>
      <c r="C55" s="249" t="s">
        <v>180</v>
      </c>
      <c r="D55" s="249"/>
      <c r="E55" s="249" t="s">
        <v>275</v>
      </c>
      <c r="F55" s="249"/>
    </row>
    <row r="56" spans="1:13" s="1" customFormat="1" x14ac:dyDescent="0.3">
      <c r="C56" s="27"/>
      <c r="D56" s="22"/>
      <c r="E56" s="249"/>
      <c r="F56" s="249"/>
      <c r="G56" s="49"/>
      <c r="H56" s="49"/>
      <c r="I56" s="50"/>
      <c r="J56" s="50"/>
      <c r="K56" s="49"/>
      <c r="L56" s="49"/>
      <c r="M56" s="49"/>
    </row>
    <row r="57" spans="1:13" s="1" customFormat="1" x14ac:dyDescent="0.3">
      <c r="A57" s="3"/>
      <c r="B57" s="3"/>
      <c r="C57" s="18"/>
      <c r="D57" s="18"/>
      <c r="E57" s="3"/>
      <c r="F57" s="3"/>
      <c r="G57" s="49"/>
      <c r="H57" s="49"/>
      <c r="I57" s="50"/>
      <c r="J57" s="50"/>
      <c r="K57" s="49"/>
      <c r="L57" s="49"/>
      <c r="M57" s="49"/>
    </row>
  </sheetData>
  <mergeCells count="26">
    <mergeCell ref="A5:F5"/>
    <mergeCell ref="A7:C7"/>
    <mergeCell ref="A14:C14"/>
    <mergeCell ref="A1:B1"/>
    <mergeCell ref="C1:F1"/>
    <mergeCell ref="A2:B2"/>
    <mergeCell ref="C2:F2"/>
    <mergeCell ref="C3:F3"/>
    <mergeCell ref="A4:F4"/>
    <mergeCell ref="E8:E13"/>
    <mergeCell ref="E56:F56"/>
    <mergeCell ref="E15:E19"/>
    <mergeCell ref="E20:E27"/>
    <mergeCell ref="E49:F49"/>
    <mergeCell ref="A50:B50"/>
    <mergeCell ref="C50:D50"/>
    <mergeCell ref="E50:F50"/>
    <mergeCell ref="A55:B55"/>
    <mergeCell ref="C55:D55"/>
    <mergeCell ref="E55:F55"/>
    <mergeCell ref="E29:E35"/>
    <mergeCell ref="A36:B36"/>
    <mergeCell ref="E37:E40"/>
    <mergeCell ref="A41:B41"/>
    <mergeCell ref="E42:E44"/>
    <mergeCell ref="A45:B45"/>
  </mergeCells>
  <pageMargins left="0.52" right="0.2" top="0.48" bottom="0.52" header="0.38" footer="0.2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58" workbookViewId="0">
      <selection activeCell="F45" sqref="F45"/>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44.25" customHeight="1" x14ac:dyDescent="0.3">
      <c r="A4" s="274" t="s">
        <v>525</v>
      </c>
      <c r="B4" s="275"/>
      <c r="C4" s="275"/>
      <c r="D4" s="275"/>
      <c r="E4" s="275"/>
      <c r="F4" s="275"/>
    </row>
    <row r="5" spans="1:13" ht="56.25" customHeight="1" x14ac:dyDescent="0.3">
      <c r="A5" s="253" t="s">
        <v>396</v>
      </c>
      <c r="B5" s="253"/>
      <c r="C5" s="253"/>
      <c r="D5" s="253"/>
      <c r="E5" s="253"/>
      <c r="F5" s="253"/>
      <c r="G5" s="4"/>
      <c r="H5" s="4"/>
    </row>
    <row r="6" spans="1:13" ht="24.75" customHeight="1" x14ac:dyDescent="0.3">
      <c r="A6" s="162" t="s">
        <v>5</v>
      </c>
      <c r="B6" s="162" t="s">
        <v>6</v>
      </c>
      <c r="C6" s="162" t="s">
        <v>7</v>
      </c>
      <c r="D6" s="162" t="s">
        <v>8</v>
      </c>
      <c r="E6" s="162" t="s">
        <v>9</v>
      </c>
      <c r="F6" s="162" t="s">
        <v>10</v>
      </c>
    </row>
    <row r="7" spans="1:13" s="137" customFormat="1" ht="21" customHeight="1" x14ac:dyDescent="0.25">
      <c r="A7" s="251" t="s">
        <v>11</v>
      </c>
      <c r="B7" s="254"/>
      <c r="C7" s="252"/>
      <c r="D7" s="35"/>
      <c r="E7" s="120"/>
      <c r="F7" s="120"/>
      <c r="G7" s="134" t="s">
        <v>198</v>
      </c>
      <c r="H7" s="135">
        <f>I13+M12</f>
        <v>623700</v>
      </c>
      <c r="I7" s="136"/>
      <c r="J7" s="136"/>
      <c r="K7" s="136"/>
      <c r="L7" s="136"/>
      <c r="M7" s="136"/>
    </row>
    <row r="8" spans="1:13" s="137" customFormat="1" ht="21" customHeight="1" x14ac:dyDescent="0.25">
      <c r="A8" s="35">
        <v>1</v>
      </c>
      <c r="B8" s="120" t="s">
        <v>185</v>
      </c>
      <c r="C8" s="35" t="s">
        <v>12</v>
      </c>
      <c r="D8" s="23" t="s">
        <v>23</v>
      </c>
      <c r="E8" s="255"/>
      <c r="F8" s="120"/>
      <c r="G8" s="134">
        <v>65000</v>
      </c>
      <c r="H8" s="134">
        <f t="shared" ref="H8:H15" si="0">D8*G8</f>
        <v>325000</v>
      </c>
      <c r="I8" s="136"/>
      <c r="J8" s="136"/>
      <c r="K8" s="136"/>
      <c r="L8" s="136"/>
      <c r="M8" s="136"/>
    </row>
    <row r="9" spans="1:13" s="137" customFormat="1" ht="21" customHeight="1" x14ac:dyDescent="0.25">
      <c r="A9" s="35">
        <v>2</v>
      </c>
      <c r="B9" s="120" t="s">
        <v>526</v>
      </c>
      <c r="C9" s="142" t="s">
        <v>20</v>
      </c>
      <c r="D9" s="23" t="s">
        <v>17</v>
      </c>
      <c r="E9" s="256"/>
      <c r="F9" s="120"/>
      <c r="G9" s="134">
        <v>36050</v>
      </c>
      <c r="H9" s="134">
        <f t="shared" si="0"/>
        <v>36050</v>
      </c>
      <c r="I9" s="136"/>
      <c r="J9" s="136"/>
      <c r="K9" s="136"/>
      <c r="L9" s="136"/>
      <c r="M9" s="136"/>
    </row>
    <row r="10" spans="1:13" s="137" customFormat="1" ht="21" customHeight="1" x14ac:dyDescent="0.25">
      <c r="A10" s="35">
        <v>3</v>
      </c>
      <c r="B10" s="120" t="s">
        <v>527</v>
      </c>
      <c r="C10" s="142" t="s">
        <v>36</v>
      </c>
      <c r="D10" s="126" t="s">
        <v>17</v>
      </c>
      <c r="E10" s="256"/>
      <c r="F10" s="120"/>
      <c r="G10" s="134">
        <v>123600</v>
      </c>
      <c r="H10" s="134">
        <f t="shared" si="0"/>
        <v>123600</v>
      </c>
      <c r="I10" s="136"/>
      <c r="J10" s="136"/>
      <c r="K10" s="136"/>
      <c r="L10" s="136"/>
      <c r="M10" s="136"/>
    </row>
    <row r="11" spans="1:13" s="137" customFormat="1" ht="21" customHeight="1" x14ac:dyDescent="0.25">
      <c r="A11" s="35">
        <v>4</v>
      </c>
      <c r="B11" s="148" t="s">
        <v>475</v>
      </c>
      <c r="C11" s="125" t="s">
        <v>14</v>
      </c>
      <c r="D11" s="126" t="s">
        <v>17</v>
      </c>
      <c r="E11" s="256"/>
      <c r="F11" s="120"/>
      <c r="G11" s="138">
        <v>15450</v>
      </c>
      <c r="H11" s="134">
        <f t="shared" si="0"/>
        <v>15450</v>
      </c>
      <c r="I11" s="136"/>
      <c r="J11" s="139" t="s">
        <v>192</v>
      </c>
      <c r="K11" s="136"/>
      <c r="L11" s="140">
        <v>80000</v>
      </c>
      <c r="M11" s="141">
        <f>K11*L11</f>
        <v>0</v>
      </c>
    </row>
    <row r="12" spans="1:13" s="137" customFormat="1" ht="21" customHeight="1" x14ac:dyDescent="0.25">
      <c r="A12" s="35">
        <v>5</v>
      </c>
      <c r="B12" s="120" t="s">
        <v>392</v>
      </c>
      <c r="C12" s="35" t="s">
        <v>41</v>
      </c>
      <c r="D12" s="23" t="s">
        <v>17</v>
      </c>
      <c r="E12" s="256"/>
      <c r="F12" s="120"/>
      <c r="G12" s="138">
        <v>12360</v>
      </c>
      <c r="H12" s="134">
        <f t="shared" si="0"/>
        <v>12360</v>
      </c>
      <c r="I12" s="136"/>
      <c r="J12" s="136"/>
      <c r="K12" s="139"/>
      <c r="L12" s="136"/>
      <c r="M12" s="141">
        <f>K12*L12</f>
        <v>0</v>
      </c>
    </row>
    <row r="13" spans="1:13" s="137" customFormat="1" ht="21" customHeight="1" x14ac:dyDescent="0.25">
      <c r="A13" s="35">
        <v>6</v>
      </c>
      <c r="B13" s="130" t="s">
        <v>528</v>
      </c>
      <c r="C13" s="35" t="s">
        <v>41</v>
      </c>
      <c r="D13" s="23" t="s">
        <v>13</v>
      </c>
      <c r="E13" s="256"/>
      <c r="F13" s="120"/>
      <c r="G13" s="138">
        <v>9270</v>
      </c>
      <c r="H13" s="134">
        <f t="shared" si="0"/>
        <v>18540</v>
      </c>
      <c r="I13" s="145">
        <f>SUM(H8:H15)</f>
        <v>623700</v>
      </c>
      <c r="J13" s="146"/>
      <c r="K13" s="147"/>
      <c r="L13" s="136"/>
      <c r="M13" s="143"/>
    </row>
    <row r="14" spans="1:13" s="137" customFormat="1" ht="21" customHeight="1" x14ac:dyDescent="0.25">
      <c r="A14" s="35">
        <v>7</v>
      </c>
      <c r="B14" s="130" t="s">
        <v>450</v>
      </c>
      <c r="C14" s="35" t="s">
        <v>158</v>
      </c>
      <c r="D14" s="23" t="s">
        <v>17</v>
      </c>
      <c r="E14" s="256"/>
      <c r="F14" s="120"/>
      <c r="G14" s="138">
        <v>41200</v>
      </c>
      <c r="H14" s="134">
        <f t="shared" si="0"/>
        <v>41200</v>
      </c>
      <c r="I14" s="145"/>
      <c r="J14" s="146"/>
      <c r="K14" s="147"/>
      <c r="L14" s="136"/>
      <c r="M14" s="143"/>
    </row>
    <row r="15" spans="1:13" s="137" customFormat="1" ht="21" customHeight="1" x14ac:dyDescent="0.25">
      <c r="A15" s="35">
        <v>8</v>
      </c>
      <c r="B15" s="132" t="s">
        <v>141</v>
      </c>
      <c r="C15" s="35" t="s">
        <v>20</v>
      </c>
      <c r="D15" s="23" t="s">
        <v>23</v>
      </c>
      <c r="E15" s="257"/>
      <c r="F15" s="120"/>
      <c r="G15" s="138">
        <v>10300</v>
      </c>
      <c r="H15" s="134">
        <f t="shared" si="0"/>
        <v>51500</v>
      </c>
      <c r="I15" s="145"/>
      <c r="J15" s="146"/>
      <c r="K15" s="147"/>
      <c r="L15" s="136"/>
      <c r="M15" s="143"/>
    </row>
    <row r="16" spans="1:13" s="137" customFormat="1" ht="21" customHeight="1" x14ac:dyDescent="0.25">
      <c r="A16" s="251" t="s">
        <v>21</v>
      </c>
      <c r="B16" s="254"/>
      <c r="C16" s="252"/>
      <c r="D16" s="35"/>
      <c r="E16" s="149"/>
      <c r="F16" s="120"/>
      <c r="G16" s="134" t="s">
        <v>198</v>
      </c>
      <c r="H16" s="135">
        <f>I33+M19</f>
        <v>3488645</v>
      </c>
      <c r="I16" s="136"/>
      <c r="J16" s="136"/>
      <c r="K16" s="139"/>
      <c r="L16" s="136"/>
      <c r="M16" s="143"/>
    </row>
    <row r="17" spans="1:15" s="137" customFormat="1" ht="21" customHeight="1" x14ac:dyDescent="0.25">
      <c r="A17" s="35">
        <v>1</v>
      </c>
      <c r="B17" s="120" t="s">
        <v>183</v>
      </c>
      <c r="C17" s="35" t="s">
        <v>12</v>
      </c>
      <c r="D17" s="23" t="s">
        <v>23</v>
      </c>
      <c r="E17" s="266"/>
      <c r="F17" s="132" t="s">
        <v>184</v>
      </c>
      <c r="G17" s="178">
        <v>70000</v>
      </c>
      <c r="H17" s="134">
        <f t="shared" ref="H17:H65" si="1">D17*G17</f>
        <v>350000</v>
      </c>
      <c r="I17" s="151"/>
      <c r="J17" s="136"/>
      <c r="K17" s="139"/>
      <c r="L17" s="136"/>
      <c r="M17" s="143"/>
    </row>
    <row r="18" spans="1:15" s="137" customFormat="1" ht="21" customHeight="1" x14ac:dyDescent="0.25">
      <c r="A18" s="35">
        <v>2</v>
      </c>
      <c r="B18" s="120" t="s">
        <v>185</v>
      </c>
      <c r="C18" s="35" t="s">
        <v>12</v>
      </c>
      <c r="D18" s="23" t="s">
        <v>44</v>
      </c>
      <c r="E18" s="267"/>
      <c r="F18" s="132" t="s">
        <v>186</v>
      </c>
      <c r="G18" s="178">
        <v>65000</v>
      </c>
      <c r="H18" s="134">
        <f t="shared" si="1"/>
        <v>260000</v>
      </c>
      <c r="I18" s="151"/>
      <c r="J18" s="136"/>
      <c r="K18" s="139"/>
      <c r="L18" s="136"/>
      <c r="M18" s="143"/>
    </row>
    <row r="19" spans="1:15" s="137" customFormat="1" ht="21" customHeight="1" x14ac:dyDescent="0.25">
      <c r="A19" s="35">
        <v>3</v>
      </c>
      <c r="B19" s="128" t="s">
        <v>56</v>
      </c>
      <c r="C19" s="35" t="s">
        <v>16</v>
      </c>
      <c r="D19" s="23" t="s">
        <v>23</v>
      </c>
      <c r="E19" s="267"/>
      <c r="F19" s="132"/>
      <c r="G19" s="20">
        <v>6180</v>
      </c>
      <c r="H19" s="134">
        <f t="shared" si="1"/>
        <v>30900</v>
      </c>
      <c r="I19" s="191">
        <v>4120</v>
      </c>
      <c r="J19" s="139" t="s">
        <v>192</v>
      </c>
      <c r="K19" s="136"/>
      <c r="L19" s="140">
        <v>80000</v>
      </c>
      <c r="M19" s="141">
        <f>K19*L19</f>
        <v>0</v>
      </c>
    </row>
    <row r="20" spans="1:15" s="137" customFormat="1" ht="21" customHeight="1" x14ac:dyDescent="0.25">
      <c r="A20" s="35">
        <v>4</v>
      </c>
      <c r="B20" s="120" t="s">
        <v>529</v>
      </c>
      <c r="C20" s="35" t="s">
        <v>20</v>
      </c>
      <c r="D20" s="23" t="s">
        <v>44</v>
      </c>
      <c r="E20" s="267"/>
      <c r="F20" s="132"/>
      <c r="G20" s="20">
        <v>3090</v>
      </c>
      <c r="H20" s="134">
        <f t="shared" si="1"/>
        <v>12360</v>
      </c>
      <c r="I20" s="134">
        <v>10300</v>
      </c>
      <c r="J20" s="136"/>
      <c r="K20" s="139"/>
      <c r="L20" s="152"/>
      <c r="M20" s="141"/>
    </row>
    <row r="21" spans="1:15" s="137" customFormat="1" ht="21" customHeight="1" x14ac:dyDescent="0.25">
      <c r="A21" s="35">
        <v>5</v>
      </c>
      <c r="B21" s="148" t="s">
        <v>298</v>
      </c>
      <c r="C21" s="35" t="s">
        <v>20</v>
      </c>
      <c r="D21" s="23" t="s">
        <v>18</v>
      </c>
      <c r="E21" s="267"/>
      <c r="F21" s="132"/>
      <c r="G21" s="20">
        <v>8240</v>
      </c>
      <c r="H21" s="134">
        <f t="shared" si="1"/>
        <v>24720</v>
      </c>
      <c r="I21" s="134">
        <v>5150</v>
      </c>
      <c r="J21" s="136"/>
      <c r="K21" s="139"/>
      <c r="L21" s="153"/>
      <c r="M21" s="141"/>
    </row>
    <row r="22" spans="1:15" s="137" customFormat="1" ht="21" customHeight="1" x14ac:dyDescent="0.25">
      <c r="A22" s="35">
        <v>6</v>
      </c>
      <c r="B22" s="148" t="s">
        <v>299</v>
      </c>
      <c r="C22" s="35" t="s">
        <v>20</v>
      </c>
      <c r="D22" s="23" t="s">
        <v>13</v>
      </c>
      <c r="E22" s="267"/>
      <c r="F22" s="132"/>
      <c r="G22" s="150">
        <v>10300</v>
      </c>
      <c r="H22" s="134">
        <f t="shared" si="1"/>
        <v>20600</v>
      </c>
      <c r="I22" s="134">
        <v>6180</v>
      </c>
      <c r="J22" s="136"/>
      <c r="K22" s="139"/>
      <c r="L22" s="153"/>
      <c r="M22" s="143"/>
    </row>
    <row r="23" spans="1:15" s="137" customFormat="1" ht="21" customHeight="1" x14ac:dyDescent="0.25">
      <c r="A23" s="35">
        <v>7</v>
      </c>
      <c r="B23" s="148" t="s">
        <v>295</v>
      </c>
      <c r="C23" s="35" t="s">
        <v>36</v>
      </c>
      <c r="D23" s="23">
        <v>30</v>
      </c>
      <c r="E23" s="267"/>
      <c r="F23" s="154"/>
      <c r="G23" s="150">
        <v>2060</v>
      </c>
      <c r="H23" s="134">
        <f t="shared" si="1"/>
        <v>61800</v>
      </c>
      <c r="I23" s="136"/>
      <c r="J23" s="136"/>
      <c r="K23" s="139"/>
      <c r="L23" s="153"/>
      <c r="M23" s="143"/>
    </row>
    <row r="24" spans="1:15" s="137" customFormat="1" ht="21" customHeight="1" x14ac:dyDescent="0.25">
      <c r="A24" s="35">
        <v>8</v>
      </c>
      <c r="B24" s="148" t="s">
        <v>359</v>
      </c>
      <c r="C24" s="125" t="s">
        <v>63</v>
      </c>
      <c r="D24" s="126" t="s">
        <v>18</v>
      </c>
      <c r="E24" s="267"/>
      <c r="F24" s="132"/>
      <c r="G24" s="150">
        <v>6180</v>
      </c>
      <c r="H24" s="134">
        <f t="shared" si="1"/>
        <v>18540</v>
      </c>
      <c r="I24" s="136"/>
      <c r="J24" s="136"/>
      <c r="K24" s="139"/>
      <c r="L24" s="136"/>
      <c r="M24" s="136"/>
      <c r="N24" s="155"/>
    </row>
    <row r="25" spans="1:15" s="137" customFormat="1" ht="21" customHeight="1" x14ac:dyDescent="0.25">
      <c r="A25" s="35">
        <v>9</v>
      </c>
      <c r="B25" s="171" t="s">
        <v>530</v>
      </c>
      <c r="C25" s="35" t="s">
        <v>223</v>
      </c>
      <c r="D25" s="23">
        <v>50</v>
      </c>
      <c r="E25" s="267"/>
      <c r="F25" s="132"/>
      <c r="G25" s="186">
        <v>4120</v>
      </c>
      <c r="H25" s="134">
        <f t="shared" si="1"/>
        <v>206000</v>
      </c>
      <c r="I25" s="136"/>
      <c r="J25" s="136"/>
      <c r="K25" s="139"/>
      <c r="L25" s="136"/>
      <c r="M25" s="143"/>
      <c r="N25" s="157"/>
      <c r="O25" s="157"/>
    </row>
    <row r="26" spans="1:15" s="137" customFormat="1" ht="21" customHeight="1" x14ac:dyDescent="0.25">
      <c r="A26" s="35">
        <v>10</v>
      </c>
      <c r="B26" s="120" t="s">
        <v>386</v>
      </c>
      <c r="C26" s="35" t="s">
        <v>36</v>
      </c>
      <c r="D26" s="23" t="s">
        <v>23</v>
      </c>
      <c r="E26" s="267"/>
      <c r="F26" s="132"/>
      <c r="G26" s="188">
        <v>11330</v>
      </c>
      <c r="H26" s="134">
        <f t="shared" si="1"/>
        <v>56650</v>
      </c>
      <c r="I26" s="136"/>
      <c r="J26" s="136"/>
      <c r="K26" s="139"/>
      <c r="L26" s="136"/>
      <c r="M26" s="143"/>
      <c r="N26" s="157"/>
      <c r="O26" s="157"/>
    </row>
    <row r="27" spans="1:15" s="137" customFormat="1" ht="21" customHeight="1" x14ac:dyDescent="0.25">
      <c r="A27" s="35">
        <v>11</v>
      </c>
      <c r="B27" s="120" t="s">
        <v>318</v>
      </c>
      <c r="C27" s="35" t="s">
        <v>36</v>
      </c>
      <c r="D27" s="23" t="s">
        <v>23</v>
      </c>
      <c r="E27" s="267"/>
      <c r="F27" s="132"/>
      <c r="G27" s="188">
        <v>12360</v>
      </c>
      <c r="H27" s="134">
        <f t="shared" si="1"/>
        <v>61800</v>
      </c>
      <c r="I27" s="160">
        <f>SUM(H19:H27)</f>
        <v>493370</v>
      </c>
      <c r="J27" s="136"/>
      <c r="K27" s="139"/>
      <c r="L27" s="136"/>
      <c r="M27" s="143"/>
      <c r="N27" s="157"/>
      <c r="O27" s="157"/>
    </row>
    <row r="28" spans="1:15" s="137" customFormat="1" ht="21" customHeight="1" x14ac:dyDescent="0.25">
      <c r="A28" s="35">
        <v>12</v>
      </c>
      <c r="B28" s="120" t="s">
        <v>540</v>
      </c>
      <c r="C28" s="35" t="s">
        <v>36</v>
      </c>
      <c r="D28" s="23" t="s">
        <v>17</v>
      </c>
      <c r="E28" s="267"/>
      <c r="F28" s="132" t="s">
        <v>338</v>
      </c>
      <c r="G28" s="188">
        <v>164800</v>
      </c>
      <c r="H28" s="134">
        <f t="shared" si="1"/>
        <v>164800</v>
      </c>
      <c r="I28" s="160"/>
      <c r="J28" s="136"/>
      <c r="K28" s="139"/>
      <c r="L28" s="136"/>
      <c r="M28" s="143"/>
      <c r="N28" s="157"/>
      <c r="O28" s="157"/>
    </row>
    <row r="29" spans="1:15" s="137" customFormat="1" ht="36.75" customHeight="1" x14ac:dyDescent="0.25">
      <c r="A29" s="35">
        <v>13</v>
      </c>
      <c r="B29" s="120" t="s">
        <v>363</v>
      </c>
      <c r="C29" s="35" t="s">
        <v>36</v>
      </c>
      <c r="D29" s="23" t="s">
        <v>17</v>
      </c>
      <c r="E29" s="268"/>
      <c r="F29" s="190" t="s">
        <v>543</v>
      </c>
      <c r="G29" s="188">
        <v>36050</v>
      </c>
      <c r="H29" s="134">
        <f t="shared" si="1"/>
        <v>36050</v>
      </c>
      <c r="I29" s="160"/>
      <c r="J29" s="136"/>
      <c r="K29" s="139"/>
      <c r="L29" s="136"/>
      <c r="M29" s="143"/>
      <c r="N29" s="157"/>
      <c r="O29" s="157"/>
    </row>
    <row r="30" spans="1:15" s="137" customFormat="1" ht="21" customHeight="1" x14ac:dyDescent="0.25">
      <c r="A30" s="35">
        <v>14</v>
      </c>
      <c r="B30" s="120" t="s">
        <v>323</v>
      </c>
      <c r="C30" s="35" t="s">
        <v>25</v>
      </c>
      <c r="D30" s="23" t="s">
        <v>44</v>
      </c>
      <c r="E30" s="263"/>
      <c r="F30" s="132"/>
      <c r="G30" s="20">
        <v>29870</v>
      </c>
      <c r="H30" s="134">
        <f t="shared" si="1"/>
        <v>119480</v>
      </c>
      <c r="I30" s="136"/>
      <c r="J30" s="136"/>
      <c r="K30" s="139"/>
      <c r="L30" s="136"/>
      <c r="M30" s="136"/>
      <c r="N30" s="158"/>
    </row>
    <row r="31" spans="1:15" s="137" customFormat="1" ht="21" customHeight="1" x14ac:dyDescent="0.25">
      <c r="A31" s="35">
        <v>15</v>
      </c>
      <c r="B31" s="120" t="s">
        <v>324</v>
      </c>
      <c r="C31" s="35" t="s">
        <v>25</v>
      </c>
      <c r="D31" s="23" t="s">
        <v>44</v>
      </c>
      <c r="E31" s="263"/>
      <c r="F31" s="132"/>
      <c r="G31" s="20">
        <v>30900</v>
      </c>
      <c r="H31" s="134">
        <f t="shared" si="1"/>
        <v>123600</v>
      </c>
      <c r="I31" s="136"/>
      <c r="J31" s="136"/>
      <c r="K31" s="139"/>
      <c r="L31" s="136"/>
      <c r="M31" s="136"/>
      <c r="N31" s="158"/>
    </row>
    <row r="32" spans="1:15" s="137" customFormat="1" ht="21" customHeight="1" x14ac:dyDescent="0.25">
      <c r="A32" s="35">
        <v>16</v>
      </c>
      <c r="B32" s="120" t="s">
        <v>133</v>
      </c>
      <c r="C32" s="35" t="s">
        <v>25</v>
      </c>
      <c r="D32" s="182" t="s">
        <v>17</v>
      </c>
      <c r="E32" s="263"/>
      <c r="F32" s="132"/>
      <c r="G32" s="20">
        <v>53560</v>
      </c>
      <c r="H32" s="134">
        <f t="shared" si="1"/>
        <v>53560</v>
      </c>
      <c r="I32" s="136"/>
      <c r="J32" s="136"/>
      <c r="K32" s="139"/>
      <c r="L32" s="136"/>
      <c r="M32" s="136"/>
      <c r="N32" s="158"/>
    </row>
    <row r="33" spans="1:15" s="137" customFormat="1" ht="21" customHeight="1" x14ac:dyDescent="0.25">
      <c r="A33" s="35">
        <v>17</v>
      </c>
      <c r="B33" s="120" t="s">
        <v>322</v>
      </c>
      <c r="C33" s="35" t="s">
        <v>26</v>
      </c>
      <c r="D33" s="23" t="s">
        <v>70</v>
      </c>
      <c r="E33" s="263"/>
      <c r="F33" s="142"/>
      <c r="G33" s="20">
        <v>44290</v>
      </c>
      <c r="H33" s="134">
        <f t="shared" si="1"/>
        <v>265740</v>
      </c>
      <c r="I33" s="145">
        <f>SUM(H17:H38)</f>
        <v>3488645</v>
      </c>
      <c r="J33" s="136"/>
      <c r="K33" s="139"/>
      <c r="L33" s="136"/>
      <c r="M33" s="143"/>
      <c r="N33" s="159"/>
      <c r="O33" s="159"/>
    </row>
    <row r="34" spans="1:15" s="137" customFormat="1" ht="21" customHeight="1" x14ac:dyDescent="0.25">
      <c r="A34" s="35">
        <v>18</v>
      </c>
      <c r="B34" s="120" t="s">
        <v>325</v>
      </c>
      <c r="C34" s="35" t="s">
        <v>25</v>
      </c>
      <c r="D34" s="23" t="s">
        <v>17</v>
      </c>
      <c r="E34" s="263"/>
      <c r="F34" s="142"/>
      <c r="G34" s="20">
        <v>27810</v>
      </c>
      <c r="H34" s="134">
        <f t="shared" si="1"/>
        <v>27810</v>
      </c>
      <c r="I34" s="136"/>
      <c r="J34" s="136"/>
      <c r="K34" s="139"/>
      <c r="L34" s="136"/>
      <c r="M34" s="143"/>
      <c r="N34" s="159"/>
      <c r="O34" s="159"/>
    </row>
    <row r="35" spans="1:15" s="137" customFormat="1" ht="21" customHeight="1" x14ac:dyDescent="0.25">
      <c r="A35" s="35">
        <v>19</v>
      </c>
      <c r="B35" s="171" t="s">
        <v>531</v>
      </c>
      <c r="C35" s="35" t="s">
        <v>36</v>
      </c>
      <c r="D35" s="23" t="s">
        <v>23</v>
      </c>
      <c r="E35" s="263"/>
      <c r="F35" s="142"/>
      <c r="G35" s="174">
        <v>116967</v>
      </c>
      <c r="H35" s="134">
        <f t="shared" si="1"/>
        <v>584835</v>
      </c>
      <c r="I35" s="136"/>
      <c r="J35" s="136"/>
      <c r="K35" s="139"/>
      <c r="L35" s="136"/>
      <c r="M35" s="143"/>
      <c r="N35" s="159"/>
      <c r="O35" s="159"/>
    </row>
    <row r="36" spans="1:15" s="137" customFormat="1" ht="21" customHeight="1" x14ac:dyDescent="0.25">
      <c r="A36" s="35">
        <v>20</v>
      </c>
      <c r="B36" s="171" t="s">
        <v>532</v>
      </c>
      <c r="C36" s="35" t="s">
        <v>36</v>
      </c>
      <c r="D36" s="23" t="s">
        <v>17</v>
      </c>
      <c r="E36" s="263"/>
      <c r="F36" s="142"/>
      <c r="G36" s="174">
        <v>144200</v>
      </c>
      <c r="H36" s="134">
        <f t="shared" si="1"/>
        <v>144200</v>
      </c>
      <c r="I36" s="136"/>
      <c r="J36" s="136"/>
      <c r="K36" s="139"/>
      <c r="L36" s="136"/>
      <c r="M36" s="143"/>
      <c r="N36" s="159"/>
      <c r="O36" s="159"/>
    </row>
    <row r="37" spans="1:15" s="137" customFormat="1" ht="21" customHeight="1" x14ac:dyDescent="0.25">
      <c r="A37" s="35">
        <v>21</v>
      </c>
      <c r="B37" s="120" t="s">
        <v>533</v>
      </c>
      <c r="C37" s="35" t="s">
        <v>25</v>
      </c>
      <c r="D37" s="23" t="s">
        <v>17</v>
      </c>
      <c r="E37" s="263"/>
      <c r="F37" s="142"/>
      <c r="G37" s="187">
        <v>103000</v>
      </c>
      <c r="H37" s="134">
        <f t="shared" si="1"/>
        <v>103000</v>
      </c>
      <c r="I37" s="136"/>
      <c r="J37" s="136"/>
      <c r="K37" s="139"/>
      <c r="L37" s="136"/>
      <c r="M37" s="143"/>
      <c r="N37" s="159"/>
      <c r="O37" s="159"/>
    </row>
    <row r="38" spans="1:15" s="137" customFormat="1" ht="21" customHeight="1" x14ac:dyDescent="0.25">
      <c r="A38" s="35">
        <v>22</v>
      </c>
      <c r="B38" s="124" t="s">
        <v>306</v>
      </c>
      <c r="C38" s="35" t="s">
        <v>14</v>
      </c>
      <c r="D38" s="23">
        <v>20</v>
      </c>
      <c r="E38" s="263"/>
      <c r="F38" s="142"/>
      <c r="G38" s="20">
        <v>38110</v>
      </c>
      <c r="H38" s="134">
        <f t="shared" si="1"/>
        <v>762200</v>
      </c>
      <c r="I38" s="136"/>
      <c r="J38" s="136"/>
      <c r="K38" s="139"/>
      <c r="L38" s="136"/>
      <c r="M38" s="143"/>
      <c r="N38" s="159"/>
      <c r="O38" s="159"/>
    </row>
    <row r="39" spans="1:15" s="137" customFormat="1" ht="23.25" customHeight="1" x14ac:dyDescent="0.25">
      <c r="A39" s="127" t="s">
        <v>28</v>
      </c>
      <c r="B39" s="127"/>
      <c r="C39" s="35"/>
      <c r="D39" s="35"/>
      <c r="E39" s="35"/>
      <c r="F39" s="36"/>
      <c r="G39" s="134" t="s">
        <v>198</v>
      </c>
      <c r="H39" s="135">
        <f>I46+M45</f>
        <v>639040</v>
      </c>
      <c r="I39" s="136"/>
      <c r="J39" s="136"/>
      <c r="K39" s="183"/>
      <c r="L39" s="136"/>
      <c r="M39" s="143"/>
    </row>
    <row r="40" spans="1:15" s="137" customFormat="1" ht="23.25" customHeight="1" x14ac:dyDescent="0.25">
      <c r="A40" s="35">
        <v>1</v>
      </c>
      <c r="B40" s="120" t="s">
        <v>185</v>
      </c>
      <c r="C40" s="35" t="s">
        <v>12</v>
      </c>
      <c r="D40" s="23" t="s">
        <v>44</v>
      </c>
      <c r="E40" s="258"/>
      <c r="F40" s="184"/>
      <c r="G40" s="134">
        <v>65000</v>
      </c>
      <c r="H40" s="134">
        <f t="shared" si="1"/>
        <v>260000</v>
      </c>
      <c r="I40" s="136"/>
      <c r="J40" s="136"/>
      <c r="K40" s="183"/>
      <c r="L40" s="136"/>
      <c r="M40" s="141"/>
    </row>
    <row r="41" spans="1:15" s="137" customFormat="1" ht="23.25" customHeight="1" x14ac:dyDescent="0.25">
      <c r="A41" s="35">
        <v>2</v>
      </c>
      <c r="B41" s="130" t="s">
        <v>374</v>
      </c>
      <c r="C41" s="35" t="s">
        <v>20</v>
      </c>
      <c r="D41" s="23" t="s">
        <v>17</v>
      </c>
      <c r="E41" s="259"/>
      <c r="F41" s="184"/>
      <c r="G41" s="173">
        <v>36050</v>
      </c>
      <c r="H41" s="134">
        <f t="shared" si="1"/>
        <v>36050</v>
      </c>
      <c r="I41" s="136"/>
      <c r="J41" s="136"/>
      <c r="K41" s="183"/>
      <c r="L41" s="136"/>
      <c r="M41" s="143"/>
    </row>
    <row r="42" spans="1:15" s="137" customFormat="1" ht="23.25" customHeight="1" x14ac:dyDescent="0.25">
      <c r="A42" s="35">
        <v>3</v>
      </c>
      <c r="B42" s="148" t="s">
        <v>295</v>
      </c>
      <c r="C42" s="35" t="s">
        <v>36</v>
      </c>
      <c r="D42" s="23">
        <v>10</v>
      </c>
      <c r="E42" s="259"/>
      <c r="F42" s="184"/>
      <c r="G42" s="138">
        <v>2060</v>
      </c>
      <c r="H42" s="134">
        <f t="shared" si="1"/>
        <v>20600</v>
      </c>
      <c r="I42" s="136"/>
      <c r="J42" s="136"/>
      <c r="K42" s="136"/>
      <c r="L42" s="136"/>
      <c r="M42" s="136"/>
    </row>
    <row r="43" spans="1:15" s="137" customFormat="1" ht="23.25" customHeight="1" x14ac:dyDescent="0.25">
      <c r="A43" s="35">
        <v>4</v>
      </c>
      <c r="B43" s="132" t="s">
        <v>361</v>
      </c>
      <c r="C43" s="35" t="s">
        <v>36</v>
      </c>
      <c r="D43" s="23">
        <v>10</v>
      </c>
      <c r="E43" s="259"/>
      <c r="F43" s="184"/>
      <c r="G43" s="138">
        <v>14420</v>
      </c>
      <c r="H43" s="134">
        <f t="shared" si="1"/>
        <v>144200</v>
      </c>
      <c r="I43" s="136"/>
      <c r="J43" s="136"/>
      <c r="K43" s="136"/>
      <c r="L43" s="136"/>
      <c r="M43" s="136"/>
    </row>
    <row r="44" spans="1:15" s="137" customFormat="1" ht="23.25" customHeight="1" x14ac:dyDescent="0.25">
      <c r="A44" s="35">
        <v>5</v>
      </c>
      <c r="B44" s="132" t="s">
        <v>333</v>
      </c>
      <c r="C44" s="35" t="s">
        <v>36</v>
      </c>
      <c r="D44" s="23">
        <v>10</v>
      </c>
      <c r="E44" s="259"/>
      <c r="F44" s="184"/>
      <c r="G44" s="138">
        <v>13390</v>
      </c>
      <c r="H44" s="134">
        <f t="shared" si="1"/>
        <v>133900</v>
      </c>
      <c r="I44" s="136"/>
      <c r="J44" s="136"/>
      <c r="K44" s="136"/>
      <c r="L44" s="136"/>
      <c r="M44" s="136"/>
    </row>
    <row r="45" spans="1:15" s="137" customFormat="1" ht="23.25" customHeight="1" x14ac:dyDescent="0.25">
      <c r="A45" s="35">
        <v>6</v>
      </c>
      <c r="B45" s="129" t="s">
        <v>337</v>
      </c>
      <c r="C45" s="125" t="s">
        <v>36</v>
      </c>
      <c r="D45" s="126" t="s">
        <v>17</v>
      </c>
      <c r="E45" s="259"/>
      <c r="F45" s="184"/>
      <c r="G45" s="138">
        <v>23690</v>
      </c>
      <c r="H45" s="134">
        <f t="shared" si="1"/>
        <v>23690</v>
      </c>
      <c r="I45" s="160"/>
      <c r="J45" s="136" t="s">
        <v>192</v>
      </c>
      <c r="K45" s="136"/>
      <c r="L45" s="134">
        <v>80000</v>
      </c>
      <c r="M45" s="145">
        <f>K45*L45</f>
        <v>0</v>
      </c>
    </row>
    <row r="46" spans="1:15" ht="23.25" customHeight="1" x14ac:dyDescent="0.3">
      <c r="A46" s="35">
        <v>7</v>
      </c>
      <c r="B46" s="120" t="s">
        <v>520</v>
      </c>
      <c r="C46" s="35" t="s">
        <v>14</v>
      </c>
      <c r="D46" s="23" t="s">
        <v>13</v>
      </c>
      <c r="E46" s="259"/>
      <c r="F46" s="17"/>
      <c r="G46" s="60">
        <v>10300</v>
      </c>
      <c r="H46" s="49">
        <f t="shared" si="1"/>
        <v>20600</v>
      </c>
      <c r="I46" s="67">
        <f>SUM(H40:H46)</f>
        <v>639040</v>
      </c>
    </row>
    <row r="47" spans="1:15" ht="23.25" customHeight="1" x14ac:dyDescent="0.3">
      <c r="A47" s="35">
        <v>8</v>
      </c>
      <c r="B47" s="132" t="s">
        <v>542</v>
      </c>
      <c r="C47" s="142" t="s">
        <v>20</v>
      </c>
      <c r="D47" s="23" t="s">
        <v>13</v>
      </c>
      <c r="E47" s="259"/>
      <c r="F47" s="17"/>
      <c r="G47" s="60">
        <v>7210</v>
      </c>
      <c r="H47" s="49">
        <f t="shared" si="1"/>
        <v>14420</v>
      </c>
      <c r="I47" s="67"/>
    </row>
    <row r="48" spans="1:15" ht="23.25" customHeight="1" x14ac:dyDescent="0.3">
      <c r="A48" s="35">
        <v>9</v>
      </c>
      <c r="B48" s="128" t="s">
        <v>334</v>
      </c>
      <c r="C48" s="142" t="s">
        <v>26</v>
      </c>
      <c r="D48" s="23" t="s">
        <v>13</v>
      </c>
      <c r="E48" s="259"/>
      <c r="F48" s="17"/>
      <c r="G48" s="60">
        <v>4120</v>
      </c>
      <c r="H48" s="49">
        <f t="shared" si="1"/>
        <v>8240</v>
      </c>
      <c r="I48" s="67"/>
    </row>
    <row r="49" spans="1:15" ht="23.25" customHeight="1" x14ac:dyDescent="0.3">
      <c r="A49" s="35">
        <v>10</v>
      </c>
      <c r="B49" s="132" t="s">
        <v>534</v>
      </c>
      <c r="C49" s="142" t="s">
        <v>136</v>
      </c>
      <c r="D49" s="23" t="s">
        <v>13</v>
      </c>
      <c r="E49" s="259"/>
      <c r="F49" s="17"/>
      <c r="G49" s="60">
        <v>9270</v>
      </c>
      <c r="H49" s="49">
        <f t="shared" si="1"/>
        <v>18540</v>
      </c>
      <c r="I49" s="67"/>
    </row>
    <row r="50" spans="1:15" ht="23.25" customHeight="1" x14ac:dyDescent="0.3">
      <c r="A50" s="35">
        <v>11</v>
      </c>
      <c r="B50" s="132" t="s">
        <v>535</v>
      </c>
      <c r="C50" s="35" t="s">
        <v>14</v>
      </c>
      <c r="D50" s="23" t="s">
        <v>13</v>
      </c>
      <c r="E50" s="259"/>
      <c r="F50" s="17"/>
      <c r="G50" s="60">
        <v>3090</v>
      </c>
      <c r="H50" s="49">
        <f t="shared" si="1"/>
        <v>6180</v>
      </c>
      <c r="I50" s="67"/>
    </row>
    <row r="51" spans="1:15" ht="23.25" customHeight="1" x14ac:dyDescent="0.3">
      <c r="A51" s="35">
        <v>12</v>
      </c>
      <c r="B51" s="120" t="s">
        <v>536</v>
      </c>
      <c r="C51" s="125" t="s">
        <v>14</v>
      </c>
      <c r="D51" s="126" t="s">
        <v>13</v>
      </c>
      <c r="E51" s="259"/>
      <c r="F51" s="17"/>
      <c r="G51" s="60">
        <v>8240</v>
      </c>
      <c r="H51" s="49">
        <f t="shared" si="1"/>
        <v>16480</v>
      </c>
      <c r="I51" s="67"/>
    </row>
    <row r="52" spans="1:15" ht="23.25" customHeight="1" x14ac:dyDescent="0.3">
      <c r="A52" s="35">
        <v>13</v>
      </c>
      <c r="B52" s="120" t="s">
        <v>480</v>
      </c>
      <c r="C52" s="35" t="s">
        <v>36</v>
      </c>
      <c r="D52" s="23" t="s">
        <v>17</v>
      </c>
      <c r="E52" s="260"/>
      <c r="F52" s="17" t="s">
        <v>537</v>
      </c>
      <c r="G52" s="60">
        <v>103000</v>
      </c>
      <c r="H52" s="49">
        <f t="shared" si="1"/>
        <v>103000</v>
      </c>
      <c r="I52" s="67"/>
    </row>
    <row r="53" spans="1:15" s="50" customFormat="1" ht="23.25" customHeight="1" x14ac:dyDescent="0.3">
      <c r="A53" s="251" t="s">
        <v>91</v>
      </c>
      <c r="B53" s="252"/>
      <c r="C53" s="8"/>
      <c r="D53" s="9"/>
      <c r="E53" s="8"/>
      <c r="F53" s="14"/>
      <c r="G53" s="60" t="s">
        <v>198</v>
      </c>
      <c r="H53" s="68">
        <f>SUM(H54:H57)</f>
        <v>383600</v>
      </c>
      <c r="N53"/>
      <c r="O53"/>
    </row>
    <row r="54" spans="1:15" s="50" customFormat="1" ht="23.25" customHeight="1" x14ac:dyDescent="0.3">
      <c r="A54" s="35">
        <v>1</v>
      </c>
      <c r="B54" s="120" t="s">
        <v>377</v>
      </c>
      <c r="C54" s="35" t="s">
        <v>36</v>
      </c>
      <c r="D54" s="23">
        <v>20</v>
      </c>
      <c r="E54" s="270"/>
      <c r="F54" s="45"/>
      <c r="G54" s="176">
        <v>3090</v>
      </c>
      <c r="H54" s="49">
        <f t="shared" ref="H54:H59" si="2">D54*G54</f>
        <v>61800</v>
      </c>
      <c r="I54" s="67">
        <f>SUM(H54:H57)</f>
        <v>383600</v>
      </c>
      <c r="J54" s="50" t="s">
        <v>192</v>
      </c>
      <c r="K54" s="50">
        <v>0</v>
      </c>
      <c r="L54" s="49">
        <v>80000</v>
      </c>
      <c r="M54" s="67">
        <f>K54*L54</f>
        <v>0</v>
      </c>
      <c r="N54"/>
      <c r="O54"/>
    </row>
    <row r="55" spans="1:15" s="50" customFormat="1" ht="23.25" customHeight="1" x14ac:dyDescent="0.3">
      <c r="A55" s="35">
        <v>2</v>
      </c>
      <c r="B55" s="120" t="s">
        <v>332</v>
      </c>
      <c r="C55" s="35" t="s">
        <v>36</v>
      </c>
      <c r="D55" s="23" t="s">
        <v>17</v>
      </c>
      <c r="E55" s="271"/>
      <c r="F55" s="45"/>
      <c r="G55" s="176">
        <v>20600</v>
      </c>
      <c r="H55" s="49">
        <f t="shared" si="2"/>
        <v>20600</v>
      </c>
      <c r="I55" s="67"/>
      <c r="L55" s="49"/>
      <c r="M55" s="67"/>
      <c r="N55"/>
      <c r="O55"/>
    </row>
    <row r="56" spans="1:15" s="50" customFormat="1" ht="23.25" customHeight="1" x14ac:dyDescent="0.3">
      <c r="A56" s="35">
        <v>3</v>
      </c>
      <c r="B56" s="148" t="s">
        <v>295</v>
      </c>
      <c r="C56" s="35" t="s">
        <v>36</v>
      </c>
      <c r="D56" s="23">
        <v>20</v>
      </c>
      <c r="E56" s="271"/>
      <c r="F56" s="45"/>
      <c r="G56" s="176">
        <v>2060</v>
      </c>
      <c r="H56" s="49">
        <f t="shared" si="2"/>
        <v>41200</v>
      </c>
      <c r="I56" s="67"/>
      <c r="L56" s="49"/>
      <c r="M56" s="67"/>
      <c r="N56"/>
      <c r="O56"/>
    </row>
    <row r="57" spans="1:15" s="50" customFormat="1" ht="23.25" customHeight="1" x14ac:dyDescent="0.3">
      <c r="A57" s="35">
        <v>4</v>
      </c>
      <c r="B57" s="120" t="s">
        <v>185</v>
      </c>
      <c r="C57" s="35" t="s">
        <v>12</v>
      </c>
      <c r="D57" s="23" t="s">
        <v>44</v>
      </c>
      <c r="E57" s="271"/>
      <c r="F57" s="45"/>
      <c r="G57" s="176">
        <v>65000</v>
      </c>
      <c r="H57" s="49">
        <f t="shared" si="2"/>
        <v>260000</v>
      </c>
      <c r="I57" s="67"/>
      <c r="L57" s="49"/>
      <c r="M57" s="67"/>
      <c r="N57"/>
      <c r="O57"/>
    </row>
    <row r="58" spans="1:15" s="50" customFormat="1" ht="23.25" customHeight="1" x14ac:dyDescent="0.3">
      <c r="A58" s="35">
        <v>5</v>
      </c>
      <c r="B58" s="148" t="s">
        <v>475</v>
      </c>
      <c r="C58" s="125" t="s">
        <v>14</v>
      </c>
      <c r="D58" s="126" t="s">
        <v>17</v>
      </c>
      <c r="E58" s="271"/>
      <c r="F58" s="45"/>
      <c r="G58" s="176">
        <v>15450</v>
      </c>
      <c r="H58" s="49">
        <f t="shared" si="2"/>
        <v>15450</v>
      </c>
      <c r="I58" s="67"/>
      <c r="L58" s="49"/>
      <c r="M58" s="67"/>
      <c r="N58"/>
      <c r="O58"/>
    </row>
    <row r="59" spans="1:15" s="50" customFormat="1" ht="23.25" customHeight="1" x14ac:dyDescent="0.3">
      <c r="A59" s="35">
        <v>6</v>
      </c>
      <c r="B59" s="189" t="s">
        <v>538</v>
      </c>
      <c r="C59" s="125" t="s">
        <v>14</v>
      </c>
      <c r="D59" s="126">
        <v>10</v>
      </c>
      <c r="E59" s="277"/>
      <c r="F59" s="45"/>
      <c r="G59" s="176">
        <v>3090</v>
      </c>
      <c r="H59" s="49">
        <f t="shared" si="2"/>
        <v>30900</v>
      </c>
      <c r="I59" s="67"/>
      <c r="L59" s="49"/>
      <c r="M59" s="67"/>
      <c r="N59"/>
      <c r="O59"/>
    </row>
    <row r="60" spans="1:15" s="50" customFormat="1" ht="23.25" customHeight="1" x14ac:dyDescent="0.3">
      <c r="A60" s="251" t="s">
        <v>27</v>
      </c>
      <c r="B60" s="252"/>
      <c r="C60" s="8"/>
      <c r="D60" s="9"/>
      <c r="E60" s="8"/>
      <c r="F60" s="14"/>
      <c r="G60" s="60" t="s">
        <v>198</v>
      </c>
      <c r="H60" s="68">
        <f>SUM(I63)</f>
        <v>179440</v>
      </c>
      <c r="N60"/>
      <c r="O60"/>
    </row>
    <row r="61" spans="1:15" s="50" customFormat="1" ht="23.25" customHeight="1" x14ac:dyDescent="0.3">
      <c r="A61" s="35">
        <v>1</v>
      </c>
      <c r="B61" s="130" t="s">
        <v>539</v>
      </c>
      <c r="C61" s="35" t="s">
        <v>41</v>
      </c>
      <c r="D61" s="23" t="s">
        <v>17</v>
      </c>
      <c r="E61" s="270"/>
      <c r="F61" s="45"/>
      <c r="G61" s="176">
        <v>12360</v>
      </c>
      <c r="H61" s="49">
        <f t="shared" si="1"/>
        <v>12360</v>
      </c>
      <c r="N61"/>
      <c r="O61"/>
    </row>
    <row r="62" spans="1:15" s="50" customFormat="1" ht="23.25" customHeight="1" x14ac:dyDescent="0.3">
      <c r="A62" s="35">
        <v>2</v>
      </c>
      <c r="B62" s="120" t="s">
        <v>66</v>
      </c>
      <c r="C62" s="35" t="s">
        <v>16</v>
      </c>
      <c r="D62" s="23" t="s">
        <v>13</v>
      </c>
      <c r="E62" s="271"/>
      <c r="F62" s="45"/>
      <c r="G62" s="176">
        <v>18540</v>
      </c>
      <c r="H62" s="49">
        <f t="shared" si="1"/>
        <v>37080</v>
      </c>
      <c r="I62" s="81">
        <f>SUM(H61:H62)</f>
        <v>49440</v>
      </c>
      <c r="N62"/>
      <c r="O62"/>
    </row>
    <row r="63" spans="1:15" s="50" customFormat="1" ht="23.25" customHeight="1" x14ac:dyDescent="0.3">
      <c r="A63" s="35">
        <v>3</v>
      </c>
      <c r="B63" s="120" t="s">
        <v>185</v>
      </c>
      <c r="C63" s="35" t="s">
        <v>12</v>
      </c>
      <c r="D63" s="23" t="s">
        <v>13</v>
      </c>
      <c r="E63" s="271"/>
      <c r="F63" s="45"/>
      <c r="G63" s="176">
        <v>65000</v>
      </c>
      <c r="H63" s="49">
        <f t="shared" si="1"/>
        <v>130000</v>
      </c>
      <c r="I63" s="67">
        <f>SUM(H61:H63)</f>
        <v>179440</v>
      </c>
      <c r="N63"/>
      <c r="O63"/>
    </row>
    <row r="64" spans="1:15" s="50" customFormat="1" ht="23.25" customHeight="1" x14ac:dyDescent="0.3">
      <c r="A64" s="272" t="s">
        <v>103</v>
      </c>
      <c r="B64" s="273"/>
      <c r="C64" s="8"/>
      <c r="D64" s="9"/>
      <c r="E64" s="7"/>
      <c r="F64" s="14"/>
      <c r="G64" s="60" t="s">
        <v>198</v>
      </c>
      <c r="H64" s="68">
        <f>I65+M65</f>
        <v>41200</v>
      </c>
      <c r="N64"/>
      <c r="O64"/>
    </row>
    <row r="65" spans="1:15" s="50" customFormat="1" ht="23.25" customHeight="1" x14ac:dyDescent="0.3">
      <c r="A65" s="35">
        <v>1</v>
      </c>
      <c r="B65" s="148" t="s">
        <v>295</v>
      </c>
      <c r="C65" s="35" t="s">
        <v>36</v>
      </c>
      <c r="D65" s="23">
        <v>20</v>
      </c>
      <c r="E65" s="258"/>
      <c r="F65" s="14"/>
      <c r="G65" s="60">
        <v>2060</v>
      </c>
      <c r="H65" s="49">
        <f t="shared" si="1"/>
        <v>41200</v>
      </c>
      <c r="I65" s="81">
        <f>SUM(H65:H65)</f>
        <v>41200</v>
      </c>
      <c r="J65" s="50" t="s">
        <v>192</v>
      </c>
      <c r="K65" s="50">
        <v>0</v>
      </c>
      <c r="L65" s="49">
        <v>80000</v>
      </c>
      <c r="N65"/>
      <c r="O65"/>
    </row>
    <row r="66" spans="1:15" s="50" customFormat="1" ht="23.25" customHeight="1" x14ac:dyDescent="0.3">
      <c r="A66" s="35">
        <v>2</v>
      </c>
      <c r="B66" s="171" t="s">
        <v>541</v>
      </c>
      <c r="C66" s="35" t="s">
        <v>63</v>
      </c>
      <c r="D66" s="23" t="s">
        <v>13</v>
      </c>
      <c r="E66" s="259"/>
      <c r="F66" s="14"/>
      <c r="G66" s="60"/>
      <c r="H66" s="49"/>
      <c r="I66" s="81"/>
      <c r="L66" s="49"/>
      <c r="N66"/>
      <c r="O66"/>
    </row>
    <row r="67" spans="1:15" s="50" customFormat="1" ht="23.25" customHeight="1" x14ac:dyDescent="0.3">
      <c r="A67" s="35">
        <v>3</v>
      </c>
      <c r="B67" s="120" t="s">
        <v>288</v>
      </c>
      <c r="C67" s="35" t="s">
        <v>335</v>
      </c>
      <c r="D67" s="23" t="s">
        <v>44</v>
      </c>
      <c r="E67" s="260"/>
      <c r="F67" s="14"/>
      <c r="G67" s="60">
        <v>3090</v>
      </c>
      <c r="H67" s="49"/>
      <c r="I67" s="81"/>
      <c r="L67" s="49"/>
      <c r="N67"/>
      <c r="O67"/>
    </row>
    <row r="68" spans="1:15" x14ac:dyDescent="0.3">
      <c r="A68" s="3"/>
      <c r="B68" s="3"/>
      <c r="C68" s="18"/>
      <c r="D68" s="18"/>
      <c r="E68" s="18"/>
      <c r="F68" s="3"/>
      <c r="H68" s="106">
        <f>H7+H16+H39+H53+H60+H64</f>
        <v>5355625</v>
      </c>
      <c r="I68" s="104" t="e">
        <f>I65+I63+I54+I46+#REF!+I13</f>
        <v>#REF!</v>
      </c>
      <c r="J68" s="104" t="e">
        <f>#REF!+M45+M19+#REF!</f>
        <v>#REF!</v>
      </c>
    </row>
    <row r="69" spans="1:15" ht="6.75" customHeight="1" x14ac:dyDescent="0.3">
      <c r="A69" s="3"/>
      <c r="B69" s="3"/>
      <c r="C69" s="18"/>
      <c r="D69" s="117"/>
      <c r="E69" s="117"/>
      <c r="F69" s="117"/>
      <c r="H69" s="105" t="s">
        <v>198</v>
      </c>
      <c r="I69" s="77" t="s">
        <v>199</v>
      </c>
      <c r="J69" s="77" t="s">
        <v>192</v>
      </c>
    </row>
    <row r="70" spans="1:15" x14ac:dyDescent="0.3">
      <c r="A70" s="19"/>
      <c r="B70" s="19"/>
      <c r="C70" s="18"/>
      <c r="D70" s="40"/>
      <c r="E70" s="249" t="s">
        <v>155</v>
      </c>
      <c r="F70" s="249"/>
    </row>
    <row r="71" spans="1:15" x14ac:dyDescent="0.3">
      <c r="A71" s="250" t="s">
        <v>313</v>
      </c>
      <c r="B71" s="250"/>
      <c r="C71" s="249" t="s">
        <v>311</v>
      </c>
      <c r="D71" s="249"/>
      <c r="E71" s="250" t="s">
        <v>31</v>
      </c>
      <c r="F71" s="250"/>
    </row>
    <row r="72" spans="1:15" x14ac:dyDescent="0.3">
      <c r="A72" s="3"/>
      <c r="B72" s="3"/>
      <c r="C72" s="18"/>
      <c r="D72" s="18"/>
      <c r="E72" s="20"/>
      <c r="F72" s="3"/>
    </row>
    <row r="73" spans="1:15" x14ac:dyDescent="0.3">
      <c r="A73" s="3"/>
      <c r="B73" s="3"/>
      <c r="C73" s="18"/>
      <c r="D73" s="18"/>
      <c r="E73" s="21"/>
      <c r="F73" s="3"/>
    </row>
    <row r="74" spans="1:15" x14ac:dyDescent="0.3">
      <c r="A74" s="3"/>
      <c r="B74" s="3"/>
      <c r="C74" s="18"/>
      <c r="D74" s="18"/>
      <c r="E74" s="20"/>
      <c r="F74" s="3"/>
    </row>
    <row r="75" spans="1:15" x14ac:dyDescent="0.3">
      <c r="A75" s="3"/>
      <c r="B75" s="3"/>
      <c r="C75" s="18"/>
      <c r="D75" s="18"/>
      <c r="E75" s="20"/>
      <c r="F75" s="3"/>
    </row>
    <row r="76" spans="1:15" x14ac:dyDescent="0.3">
      <c r="A76" s="249" t="s">
        <v>312</v>
      </c>
      <c r="B76" s="249"/>
      <c r="C76" s="249" t="s">
        <v>180</v>
      </c>
      <c r="D76" s="249"/>
      <c r="E76" s="249" t="s">
        <v>275</v>
      </c>
      <c r="F76" s="249"/>
    </row>
    <row r="77" spans="1:15" s="1" customFormat="1" x14ac:dyDescent="0.3">
      <c r="C77" s="27"/>
      <c r="D77" s="22"/>
      <c r="E77" s="249"/>
      <c r="F77" s="249"/>
      <c r="G77" s="49"/>
      <c r="H77" s="49"/>
      <c r="I77" s="50"/>
      <c r="J77" s="50"/>
      <c r="K77" s="49"/>
      <c r="L77" s="49"/>
      <c r="M77" s="49"/>
    </row>
    <row r="78" spans="1:15" s="1" customFormat="1" x14ac:dyDescent="0.3">
      <c r="A78" s="3"/>
      <c r="B78" s="3"/>
      <c r="C78" s="18"/>
      <c r="D78" s="18"/>
      <c r="E78" s="3"/>
      <c r="F78" s="3"/>
      <c r="G78" s="49"/>
      <c r="H78" s="49"/>
      <c r="I78" s="50"/>
      <c r="J78" s="50"/>
      <c r="K78" s="49"/>
      <c r="L78" s="49"/>
      <c r="M78" s="49"/>
    </row>
  </sheetData>
  <mergeCells count="27">
    <mergeCell ref="A4:F4"/>
    <mergeCell ref="E30:E38"/>
    <mergeCell ref="E40:E52"/>
    <mergeCell ref="A1:B1"/>
    <mergeCell ref="C1:F1"/>
    <mergeCell ref="A2:B2"/>
    <mergeCell ref="C2:F2"/>
    <mergeCell ref="C3:F3"/>
    <mergeCell ref="E8:E15"/>
    <mergeCell ref="A5:F5"/>
    <mergeCell ref="A7:C7"/>
    <mergeCell ref="A16:C16"/>
    <mergeCell ref="E54:E59"/>
    <mergeCell ref="A53:B53"/>
    <mergeCell ref="E65:E67"/>
    <mergeCell ref="E17:E29"/>
    <mergeCell ref="E77:F77"/>
    <mergeCell ref="E70:F70"/>
    <mergeCell ref="A71:B71"/>
    <mergeCell ref="C71:D71"/>
    <mergeCell ref="E71:F71"/>
    <mergeCell ref="A76:B76"/>
    <mergeCell ref="C76:D76"/>
    <mergeCell ref="E76:F76"/>
    <mergeCell ref="A64:B64"/>
    <mergeCell ref="A60:B60"/>
    <mergeCell ref="E61:E63"/>
  </mergeCells>
  <pageMargins left="0.52" right="0.2" top="0.48" bottom="0.52" header="0.38" footer="0.24"/>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A40" workbookViewId="0">
      <selection activeCell="B44" sqref="B44:D44"/>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44.25" customHeight="1" x14ac:dyDescent="0.3">
      <c r="A4" s="274" t="s">
        <v>544</v>
      </c>
      <c r="B4" s="275"/>
      <c r="C4" s="275"/>
      <c r="D4" s="275"/>
      <c r="E4" s="275"/>
      <c r="F4" s="275"/>
    </row>
    <row r="5" spans="1:13" ht="56.25" customHeight="1" x14ac:dyDescent="0.3">
      <c r="A5" s="253" t="s">
        <v>396</v>
      </c>
      <c r="B5" s="253"/>
      <c r="C5" s="253"/>
      <c r="D5" s="253"/>
      <c r="E5" s="253"/>
      <c r="F5" s="253"/>
      <c r="G5" s="4"/>
      <c r="H5" s="4"/>
    </row>
    <row r="6" spans="1:13" ht="24.75" customHeight="1" x14ac:dyDescent="0.3">
      <c r="A6" s="162" t="s">
        <v>5</v>
      </c>
      <c r="B6" s="162" t="s">
        <v>6</v>
      </c>
      <c r="C6" s="162" t="s">
        <v>7</v>
      </c>
      <c r="D6" s="162" t="s">
        <v>8</v>
      </c>
      <c r="E6" s="162" t="s">
        <v>9</v>
      </c>
      <c r="F6" s="162" t="s">
        <v>10</v>
      </c>
    </row>
    <row r="7" spans="1:13" s="137" customFormat="1" ht="21" customHeight="1" x14ac:dyDescent="0.25">
      <c r="A7" s="251" t="s">
        <v>11</v>
      </c>
      <c r="B7" s="254"/>
      <c r="C7" s="252"/>
      <c r="D7" s="35"/>
      <c r="E7" s="120"/>
      <c r="F7" s="120"/>
      <c r="G7" s="134" t="s">
        <v>198</v>
      </c>
      <c r="H7" s="135">
        <f>I13+M12</f>
        <v>698890</v>
      </c>
      <c r="I7" s="136"/>
      <c r="J7" s="136"/>
      <c r="K7" s="136"/>
      <c r="L7" s="136"/>
      <c r="M7" s="136"/>
    </row>
    <row r="8" spans="1:13" s="137" customFormat="1" ht="21" customHeight="1" x14ac:dyDescent="0.25">
      <c r="A8" s="35">
        <v>1</v>
      </c>
      <c r="B8" s="120" t="s">
        <v>185</v>
      </c>
      <c r="C8" s="35" t="s">
        <v>12</v>
      </c>
      <c r="D8" s="23" t="s">
        <v>23</v>
      </c>
      <c r="E8" s="255"/>
      <c r="F8" s="120"/>
      <c r="G8" s="134">
        <v>65000</v>
      </c>
      <c r="H8" s="134">
        <f>D8*G8</f>
        <v>325000</v>
      </c>
      <c r="I8" s="136"/>
      <c r="J8" s="136"/>
      <c r="K8" s="136"/>
      <c r="L8" s="136"/>
      <c r="M8" s="136"/>
    </row>
    <row r="9" spans="1:13" s="137" customFormat="1" ht="21" customHeight="1" x14ac:dyDescent="0.25">
      <c r="A9" s="35">
        <v>2</v>
      </c>
      <c r="B9" s="120" t="s">
        <v>545</v>
      </c>
      <c r="C9" s="142" t="s">
        <v>20</v>
      </c>
      <c r="D9" s="23" t="s">
        <v>17</v>
      </c>
      <c r="E9" s="256"/>
      <c r="F9" s="120"/>
      <c r="G9" s="134">
        <v>36050</v>
      </c>
      <c r="H9" s="134">
        <f>D9*G9</f>
        <v>36050</v>
      </c>
      <c r="I9" s="136"/>
      <c r="J9" s="136"/>
      <c r="K9" s="136"/>
      <c r="L9" s="136"/>
      <c r="M9" s="136"/>
    </row>
    <row r="10" spans="1:13" s="137" customFormat="1" ht="21" customHeight="1" x14ac:dyDescent="0.25">
      <c r="A10" s="35">
        <v>3</v>
      </c>
      <c r="B10" s="133" t="s">
        <v>553</v>
      </c>
      <c r="C10" s="142" t="s">
        <v>20</v>
      </c>
      <c r="D10" s="126" t="s">
        <v>17</v>
      </c>
      <c r="E10" s="256"/>
      <c r="F10" s="120"/>
      <c r="G10" s="191">
        <v>36050</v>
      </c>
      <c r="H10" s="134">
        <f>D10*G10</f>
        <v>36050</v>
      </c>
      <c r="I10" s="136"/>
      <c r="J10" s="136"/>
      <c r="K10" s="136"/>
      <c r="L10" s="136"/>
      <c r="M10" s="136"/>
    </row>
    <row r="11" spans="1:13" s="137" customFormat="1" ht="21" customHeight="1" x14ac:dyDescent="0.25">
      <c r="A11" s="35">
        <v>4</v>
      </c>
      <c r="B11" s="166" t="s">
        <v>546</v>
      </c>
      <c r="C11" s="125" t="s">
        <v>36</v>
      </c>
      <c r="D11" s="126" t="s">
        <v>17</v>
      </c>
      <c r="E11" s="256"/>
      <c r="F11" s="120"/>
      <c r="G11" s="146">
        <v>123600</v>
      </c>
      <c r="H11" s="134">
        <f t="shared" ref="H11:H18" si="0">D11*G11</f>
        <v>123600</v>
      </c>
      <c r="I11" s="136"/>
      <c r="J11" s="139" t="s">
        <v>192</v>
      </c>
      <c r="K11" s="136"/>
      <c r="L11" s="140">
        <v>80000</v>
      </c>
      <c r="M11" s="141">
        <f>K11*L11</f>
        <v>0</v>
      </c>
    </row>
    <row r="12" spans="1:13" s="137" customFormat="1" ht="21" customHeight="1" x14ac:dyDescent="0.25">
      <c r="A12" s="35">
        <v>5</v>
      </c>
      <c r="B12" s="133" t="s">
        <v>547</v>
      </c>
      <c r="C12" s="35" t="s">
        <v>36</v>
      </c>
      <c r="D12" s="23">
        <v>30</v>
      </c>
      <c r="E12" s="256"/>
      <c r="F12" s="120"/>
      <c r="G12" s="146">
        <v>3605</v>
      </c>
      <c r="H12" s="134">
        <f t="shared" si="0"/>
        <v>108150</v>
      </c>
      <c r="I12" s="136"/>
      <c r="J12" s="136"/>
      <c r="K12" s="139"/>
      <c r="L12" s="136"/>
      <c r="M12" s="141">
        <f>K12*L12</f>
        <v>0</v>
      </c>
    </row>
    <row r="13" spans="1:13" s="137" customFormat="1" ht="21" customHeight="1" x14ac:dyDescent="0.25">
      <c r="A13" s="35">
        <v>6</v>
      </c>
      <c r="B13" s="148" t="s">
        <v>359</v>
      </c>
      <c r="C13" s="125" t="s">
        <v>63</v>
      </c>
      <c r="D13" s="126" t="s">
        <v>18</v>
      </c>
      <c r="E13" s="256"/>
      <c r="F13" s="120"/>
      <c r="G13" s="138">
        <v>6180</v>
      </c>
      <c r="H13" s="134">
        <f t="shared" si="0"/>
        <v>18540</v>
      </c>
      <c r="I13" s="145">
        <f>SUM(H8:H15)</f>
        <v>698890</v>
      </c>
      <c r="J13" s="146"/>
      <c r="K13" s="147"/>
      <c r="L13" s="136"/>
      <c r="M13" s="143"/>
    </row>
    <row r="14" spans="1:13" s="137" customFormat="1" ht="21" customHeight="1" x14ac:dyDescent="0.25">
      <c r="A14" s="35">
        <v>7</v>
      </c>
      <c r="B14" s="130" t="s">
        <v>344</v>
      </c>
      <c r="C14" s="35" t="s">
        <v>16</v>
      </c>
      <c r="D14" s="23" t="s">
        <v>17</v>
      </c>
      <c r="E14" s="256"/>
      <c r="F14" s="120"/>
      <c r="G14" s="138">
        <v>20600</v>
      </c>
      <c r="H14" s="134">
        <f t="shared" si="0"/>
        <v>20600</v>
      </c>
      <c r="I14" s="145"/>
      <c r="J14" s="146"/>
      <c r="K14" s="147"/>
      <c r="L14" s="136"/>
      <c r="M14" s="143"/>
    </row>
    <row r="15" spans="1:13" s="137" customFormat="1" ht="21" customHeight="1" x14ac:dyDescent="0.25">
      <c r="A15" s="35">
        <v>8</v>
      </c>
      <c r="B15" s="120" t="s">
        <v>290</v>
      </c>
      <c r="C15" s="35" t="s">
        <v>16</v>
      </c>
      <c r="D15" s="23">
        <v>10</v>
      </c>
      <c r="E15" s="256"/>
      <c r="F15" s="120"/>
      <c r="G15" s="138">
        <v>3090</v>
      </c>
      <c r="H15" s="134">
        <f t="shared" si="0"/>
        <v>30900</v>
      </c>
      <c r="I15" s="145"/>
      <c r="J15" s="146"/>
      <c r="K15" s="147"/>
      <c r="L15" s="136"/>
      <c r="M15" s="143"/>
    </row>
    <row r="16" spans="1:13" s="137" customFormat="1" ht="21" customHeight="1" x14ac:dyDescent="0.25">
      <c r="A16" s="35">
        <v>9</v>
      </c>
      <c r="B16" s="189" t="s">
        <v>474</v>
      </c>
      <c r="C16" s="35" t="s">
        <v>14</v>
      </c>
      <c r="D16" s="23" t="s">
        <v>13</v>
      </c>
      <c r="E16" s="256"/>
      <c r="F16" s="120"/>
      <c r="G16" s="138">
        <v>3090</v>
      </c>
      <c r="H16" s="134">
        <f t="shared" si="0"/>
        <v>6180</v>
      </c>
      <c r="I16" s="145"/>
      <c r="J16" s="146"/>
      <c r="K16" s="147"/>
      <c r="L16" s="136"/>
      <c r="M16" s="143"/>
    </row>
    <row r="17" spans="1:15" s="137" customFormat="1" ht="21" customHeight="1" x14ac:dyDescent="0.25">
      <c r="A17" s="35">
        <v>10</v>
      </c>
      <c r="B17" s="120" t="s">
        <v>334</v>
      </c>
      <c r="C17" s="35" t="s">
        <v>26</v>
      </c>
      <c r="D17" s="23" t="s">
        <v>13</v>
      </c>
      <c r="E17" s="256"/>
      <c r="F17" s="120"/>
      <c r="G17" s="138">
        <v>4120</v>
      </c>
      <c r="H17" s="134">
        <f t="shared" si="0"/>
        <v>8240</v>
      </c>
      <c r="I17" s="145"/>
      <c r="J17" s="146"/>
      <c r="K17" s="147"/>
      <c r="L17" s="136"/>
      <c r="M17" s="143"/>
    </row>
    <row r="18" spans="1:15" s="137" customFormat="1" ht="21" customHeight="1" x14ac:dyDescent="0.25">
      <c r="A18" s="35">
        <v>11</v>
      </c>
      <c r="B18" s="120" t="s">
        <v>42</v>
      </c>
      <c r="C18" s="142" t="s">
        <v>20</v>
      </c>
      <c r="D18" s="126" t="s">
        <v>17</v>
      </c>
      <c r="E18" s="257"/>
      <c r="F18" s="120"/>
      <c r="G18" s="138">
        <v>61800</v>
      </c>
      <c r="H18" s="134">
        <f t="shared" si="0"/>
        <v>61800</v>
      </c>
      <c r="I18" s="145"/>
      <c r="J18" s="146"/>
      <c r="K18" s="147"/>
      <c r="L18" s="136"/>
      <c r="M18" s="143"/>
    </row>
    <row r="19" spans="1:15" s="137" customFormat="1" ht="21" customHeight="1" x14ac:dyDescent="0.25">
      <c r="A19" s="251" t="s">
        <v>21</v>
      </c>
      <c r="B19" s="254"/>
      <c r="C19" s="252"/>
      <c r="D19" s="35"/>
      <c r="E19" s="149"/>
      <c r="F19" s="120"/>
      <c r="G19" s="134" t="s">
        <v>198</v>
      </c>
      <c r="H19" s="135">
        <f>I36+M22</f>
        <v>2412410</v>
      </c>
      <c r="I19" s="136"/>
      <c r="J19" s="136"/>
      <c r="K19" s="139"/>
      <c r="L19" s="136"/>
      <c r="M19" s="143"/>
    </row>
    <row r="20" spans="1:15" s="137" customFormat="1" ht="21" customHeight="1" x14ac:dyDescent="0.25">
      <c r="A20" s="35">
        <v>1</v>
      </c>
      <c r="B20" s="120" t="s">
        <v>183</v>
      </c>
      <c r="C20" s="35" t="s">
        <v>12</v>
      </c>
      <c r="D20" s="23">
        <v>10</v>
      </c>
      <c r="E20" s="263"/>
      <c r="F20" s="132" t="s">
        <v>184</v>
      </c>
      <c r="G20" s="178">
        <v>70000</v>
      </c>
      <c r="H20" s="134">
        <f t="shared" ref="H20:H57" si="1">D20*G20</f>
        <v>700000</v>
      </c>
      <c r="I20" s="151"/>
      <c r="J20" s="136"/>
      <c r="K20" s="139"/>
      <c r="L20" s="136"/>
      <c r="M20" s="143"/>
    </row>
    <row r="21" spans="1:15" s="137" customFormat="1" ht="21" customHeight="1" x14ac:dyDescent="0.25">
      <c r="A21" s="35">
        <v>2</v>
      </c>
      <c r="B21" s="120" t="s">
        <v>185</v>
      </c>
      <c r="C21" s="35" t="s">
        <v>12</v>
      </c>
      <c r="D21" s="23" t="s">
        <v>23</v>
      </c>
      <c r="E21" s="263"/>
      <c r="F21" s="132" t="s">
        <v>186</v>
      </c>
      <c r="G21" s="178">
        <v>65000</v>
      </c>
      <c r="H21" s="134">
        <f t="shared" si="1"/>
        <v>325000</v>
      </c>
      <c r="I21" s="151"/>
      <c r="J21" s="136"/>
      <c r="K21" s="139"/>
      <c r="L21" s="136"/>
      <c r="M21" s="143"/>
    </row>
    <row r="22" spans="1:15" s="137" customFormat="1" ht="21" customHeight="1" x14ac:dyDescent="0.25">
      <c r="A22" s="35">
        <v>3</v>
      </c>
      <c r="B22" s="128" t="s">
        <v>334</v>
      </c>
      <c r="C22" s="35" t="s">
        <v>26</v>
      </c>
      <c r="D22" s="23" t="s">
        <v>13</v>
      </c>
      <c r="E22" s="263"/>
      <c r="F22" s="132"/>
      <c r="G22" s="20">
        <v>4120</v>
      </c>
      <c r="H22" s="134">
        <f t="shared" si="1"/>
        <v>8240</v>
      </c>
      <c r="I22" s="151"/>
      <c r="J22" s="139" t="s">
        <v>192</v>
      </c>
      <c r="K22" s="136"/>
      <c r="L22" s="140">
        <v>80000</v>
      </c>
      <c r="M22" s="141">
        <f>K22*L22</f>
        <v>0</v>
      </c>
    </row>
    <row r="23" spans="1:15" s="137" customFormat="1" ht="21" customHeight="1" x14ac:dyDescent="0.25">
      <c r="A23" s="35">
        <v>4</v>
      </c>
      <c r="B23" s="120" t="s">
        <v>344</v>
      </c>
      <c r="C23" s="35" t="s">
        <v>16</v>
      </c>
      <c r="D23" s="23" t="s">
        <v>44</v>
      </c>
      <c r="E23" s="263"/>
      <c r="F23" s="132"/>
      <c r="G23" s="20">
        <v>20600</v>
      </c>
      <c r="H23" s="134">
        <f t="shared" si="1"/>
        <v>82400</v>
      </c>
      <c r="I23" s="136"/>
      <c r="J23" s="136"/>
      <c r="K23" s="139"/>
      <c r="L23" s="152"/>
      <c r="M23" s="141"/>
    </row>
    <row r="24" spans="1:15" s="137" customFormat="1" ht="21" customHeight="1" x14ac:dyDescent="0.25">
      <c r="A24" s="35">
        <v>5</v>
      </c>
      <c r="B24" s="148" t="s">
        <v>548</v>
      </c>
      <c r="C24" s="35" t="s">
        <v>25</v>
      </c>
      <c r="D24" s="23" t="s">
        <v>17</v>
      </c>
      <c r="E24" s="263"/>
      <c r="F24" s="132"/>
      <c r="G24" s="20">
        <v>33990</v>
      </c>
      <c r="H24" s="134">
        <f t="shared" si="1"/>
        <v>33990</v>
      </c>
      <c r="I24" s="136"/>
      <c r="J24" s="136"/>
      <c r="K24" s="139"/>
      <c r="L24" s="153"/>
      <c r="M24" s="141"/>
    </row>
    <row r="25" spans="1:15" s="137" customFormat="1" ht="21" customHeight="1" x14ac:dyDescent="0.25">
      <c r="A25" s="35">
        <v>6</v>
      </c>
      <c r="B25" s="148" t="s">
        <v>440</v>
      </c>
      <c r="C25" s="35" t="s">
        <v>26</v>
      </c>
      <c r="D25" s="23">
        <v>10</v>
      </c>
      <c r="E25" s="263"/>
      <c r="F25" s="132"/>
      <c r="G25" s="150">
        <v>3090</v>
      </c>
      <c r="H25" s="134">
        <f t="shared" si="1"/>
        <v>30900</v>
      </c>
      <c r="I25" s="136"/>
      <c r="J25" s="136"/>
      <c r="K25" s="139"/>
      <c r="L25" s="153"/>
      <c r="M25" s="143"/>
    </row>
    <row r="26" spans="1:15" s="137" customFormat="1" ht="21" customHeight="1" x14ac:dyDescent="0.25">
      <c r="A26" s="35">
        <v>7</v>
      </c>
      <c r="B26" s="148" t="s">
        <v>288</v>
      </c>
      <c r="C26" s="35" t="s">
        <v>26</v>
      </c>
      <c r="D26" s="23">
        <v>10</v>
      </c>
      <c r="E26" s="263"/>
      <c r="F26" s="154"/>
      <c r="G26" s="150">
        <v>3090</v>
      </c>
      <c r="H26" s="134">
        <f t="shared" si="1"/>
        <v>30900</v>
      </c>
      <c r="I26" s="136"/>
      <c r="J26" s="136"/>
      <c r="K26" s="139"/>
      <c r="L26" s="153"/>
      <c r="M26" s="143"/>
    </row>
    <row r="27" spans="1:15" s="137" customFormat="1" ht="21" customHeight="1" x14ac:dyDescent="0.25">
      <c r="A27" s="35">
        <v>8</v>
      </c>
      <c r="B27" s="148" t="s">
        <v>482</v>
      </c>
      <c r="C27" s="125" t="s">
        <v>41</v>
      </c>
      <c r="D27" s="126" t="s">
        <v>17</v>
      </c>
      <c r="E27" s="263"/>
      <c r="F27" s="132"/>
      <c r="G27" s="150">
        <v>4120</v>
      </c>
      <c r="H27" s="134">
        <f t="shared" si="1"/>
        <v>4120</v>
      </c>
      <c r="I27" s="136"/>
      <c r="J27" s="136"/>
      <c r="K27" s="139"/>
      <c r="L27" s="136"/>
      <c r="M27" s="136"/>
      <c r="N27" s="155"/>
    </row>
    <row r="28" spans="1:15" s="137" customFormat="1" ht="21" customHeight="1" x14ac:dyDescent="0.25">
      <c r="A28" s="35">
        <v>9</v>
      </c>
      <c r="B28" s="120" t="s">
        <v>323</v>
      </c>
      <c r="C28" s="35" t="s">
        <v>25</v>
      </c>
      <c r="D28" s="23" t="s">
        <v>44</v>
      </c>
      <c r="E28" s="266"/>
      <c r="F28" s="132"/>
      <c r="G28" s="20">
        <v>29870</v>
      </c>
      <c r="H28" s="134">
        <f t="shared" si="1"/>
        <v>119480</v>
      </c>
      <c r="I28" s="136"/>
      <c r="J28" s="136"/>
      <c r="K28" s="139"/>
      <c r="L28" s="136"/>
      <c r="M28" s="143"/>
      <c r="N28" s="157"/>
      <c r="O28" s="157"/>
    </row>
    <row r="29" spans="1:15" s="137" customFormat="1" ht="21" customHeight="1" x14ac:dyDescent="0.25">
      <c r="A29" s="35">
        <v>10</v>
      </c>
      <c r="B29" s="120" t="s">
        <v>324</v>
      </c>
      <c r="C29" s="35" t="s">
        <v>25</v>
      </c>
      <c r="D29" s="23" t="s">
        <v>44</v>
      </c>
      <c r="E29" s="267"/>
      <c r="F29" s="132"/>
      <c r="G29" s="20">
        <v>30900</v>
      </c>
      <c r="H29" s="134">
        <f t="shared" si="1"/>
        <v>123600</v>
      </c>
      <c r="I29" s="136"/>
      <c r="J29" s="136"/>
      <c r="K29" s="139"/>
      <c r="L29" s="136"/>
      <c r="M29" s="143"/>
      <c r="N29" s="157"/>
      <c r="O29" s="157"/>
    </row>
    <row r="30" spans="1:15" s="137" customFormat="1" ht="21" customHeight="1" x14ac:dyDescent="0.25">
      <c r="A30" s="35">
        <v>11</v>
      </c>
      <c r="B30" s="120" t="s">
        <v>133</v>
      </c>
      <c r="C30" s="35" t="s">
        <v>25</v>
      </c>
      <c r="D30" s="182" t="s">
        <v>17</v>
      </c>
      <c r="E30" s="267"/>
      <c r="F30" s="132"/>
      <c r="G30" s="20">
        <v>53560</v>
      </c>
      <c r="H30" s="134">
        <f t="shared" si="1"/>
        <v>53560</v>
      </c>
      <c r="I30" s="160">
        <f>SUM(H22:H30)</f>
        <v>487190</v>
      </c>
      <c r="J30" s="136"/>
      <c r="K30" s="139"/>
      <c r="L30" s="136"/>
      <c r="M30" s="143"/>
      <c r="N30" s="157"/>
      <c r="O30" s="157"/>
    </row>
    <row r="31" spans="1:15" s="137" customFormat="1" ht="21" customHeight="1" x14ac:dyDescent="0.25">
      <c r="A31" s="35">
        <v>12</v>
      </c>
      <c r="B31" s="120" t="s">
        <v>322</v>
      </c>
      <c r="C31" s="35" t="s">
        <v>26</v>
      </c>
      <c r="D31" s="23" t="s">
        <v>70</v>
      </c>
      <c r="E31" s="267"/>
      <c r="F31" s="132"/>
      <c r="G31" s="20">
        <v>44290</v>
      </c>
      <c r="H31" s="134">
        <f t="shared" si="1"/>
        <v>265740</v>
      </c>
      <c r="I31" s="160"/>
      <c r="J31" s="136"/>
      <c r="K31" s="139"/>
      <c r="L31" s="136"/>
      <c r="M31" s="143"/>
      <c r="N31" s="157"/>
      <c r="O31" s="157"/>
    </row>
    <row r="32" spans="1:15" s="137" customFormat="1" x14ac:dyDescent="0.25">
      <c r="A32" s="35">
        <v>13</v>
      </c>
      <c r="B32" s="120" t="s">
        <v>325</v>
      </c>
      <c r="C32" s="35" t="s">
        <v>25</v>
      </c>
      <c r="D32" s="23" t="s">
        <v>17</v>
      </c>
      <c r="E32" s="267"/>
      <c r="F32" s="190"/>
      <c r="G32" s="20">
        <v>27810</v>
      </c>
      <c r="H32" s="134">
        <f t="shared" si="1"/>
        <v>27810</v>
      </c>
      <c r="I32" s="160"/>
      <c r="J32" s="136"/>
      <c r="K32" s="139"/>
      <c r="L32" s="136"/>
      <c r="M32" s="143"/>
      <c r="N32" s="157"/>
      <c r="O32" s="157"/>
    </row>
    <row r="33" spans="1:15" s="137" customFormat="1" ht="21" customHeight="1" x14ac:dyDescent="0.25">
      <c r="A33" s="35">
        <v>14</v>
      </c>
      <c r="B33" s="120" t="s">
        <v>326</v>
      </c>
      <c r="C33" s="35" t="s">
        <v>327</v>
      </c>
      <c r="D33" s="23" t="s">
        <v>17</v>
      </c>
      <c r="E33" s="267"/>
      <c r="F33" s="132"/>
      <c r="G33" s="20">
        <v>33990</v>
      </c>
      <c r="H33" s="134">
        <f t="shared" si="1"/>
        <v>33990</v>
      </c>
      <c r="I33" s="136"/>
      <c r="J33" s="136"/>
      <c r="K33" s="139"/>
      <c r="L33" s="136"/>
      <c r="M33" s="136"/>
      <c r="N33" s="158"/>
    </row>
    <row r="34" spans="1:15" s="137" customFormat="1" ht="21" customHeight="1" x14ac:dyDescent="0.25">
      <c r="A34" s="35">
        <v>15</v>
      </c>
      <c r="B34" s="120" t="s">
        <v>328</v>
      </c>
      <c r="C34" s="35" t="s">
        <v>327</v>
      </c>
      <c r="D34" s="23" t="s">
        <v>17</v>
      </c>
      <c r="E34" s="267"/>
      <c r="F34" s="132"/>
      <c r="G34" s="20">
        <v>33990</v>
      </c>
      <c r="H34" s="134">
        <f t="shared" si="1"/>
        <v>33990</v>
      </c>
      <c r="I34" s="136"/>
      <c r="J34" s="136"/>
      <c r="K34" s="139"/>
      <c r="L34" s="136"/>
      <c r="M34" s="136"/>
      <c r="N34" s="158"/>
    </row>
    <row r="35" spans="1:15" s="137" customFormat="1" ht="21" customHeight="1" x14ac:dyDescent="0.25">
      <c r="A35" s="35">
        <v>16</v>
      </c>
      <c r="B35" s="45" t="s">
        <v>468</v>
      </c>
      <c r="C35" s="35" t="s">
        <v>36</v>
      </c>
      <c r="D35" s="23" t="s">
        <v>17</v>
      </c>
      <c r="E35" s="267"/>
      <c r="F35" s="132"/>
      <c r="G35" s="181">
        <v>113300</v>
      </c>
      <c r="H35" s="134">
        <f t="shared" si="1"/>
        <v>113300</v>
      </c>
      <c r="I35" s="136"/>
      <c r="J35" s="136"/>
      <c r="K35" s="139"/>
      <c r="L35" s="136"/>
      <c r="M35" s="136"/>
      <c r="N35" s="158"/>
    </row>
    <row r="36" spans="1:15" s="137" customFormat="1" ht="21" customHeight="1" x14ac:dyDescent="0.25">
      <c r="A36" s="35">
        <v>17</v>
      </c>
      <c r="B36" s="7" t="s">
        <v>385</v>
      </c>
      <c r="C36" s="35" t="s">
        <v>321</v>
      </c>
      <c r="D36" s="23" t="s">
        <v>17</v>
      </c>
      <c r="E36" s="267"/>
      <c r="F36" s="142"/>
      <c r="G36" s="20">
        <v>20600</v>
      </c>
      <c r="H36" s="134">
        <f t="shared" si="1"/>
        <v>20600</v>
      </c>
      <c r="I36" s="145">
        <f>SUM(H20:H38)</f>
        <v>2412410</v>
      </c>
      <c r="J36" s="136"/>
      <c r="K36" s="139"/>
      <c r="L36" s="136"/>
      <c r="M36" s="143"/>
      <c r="N36" s="159"/>
      <c r="O36" s="159"/>
    </row>
    <row r="37" spans="1:15" s="137" customFormat="1" ht="21" customHeight="1" x14ac:dyDescent="0.25">
      <c r="A37" s="35">
        <v>18</v>
      </c>
      <c r="B37" s="120" t="s">
        <v>415</v>
      </c>
      <c r="C37" s="35" t="s">
        <v>25</v>
      </c>
      <c r="D37" s="23" t="s">
        <v>17</v>
      </c>
      <c r="E37" s="267"/>
      <c r="F37" s="142"/>
      <c r="G37" s="20">
        <v>44290</v>
      </c>
      <c r="H37" s="134">
        <f t="shared" si="1"/>
        <v>44290</v>
      </c>
      <c r="I37" s="136"/>
      <c r="J37" s="136"/>
      <c r="K37" s="139"/>
      <c r="L37" s="136"/>
      <c r="M37" s="143"/>
      <c r="N37" s="159"/>
      <c r="O37" s="159"/>
    </row>
    <row r="38" spans="1:15" s="137" customFormat="1" ht="21" customHeight="1" x14ac:dyDescent="0.25">
      <c r="A38" s="35">
        <v>19</v>
      </c>
      <c r="B38" s="124" t="s">
        <v>551</v>
      </c>
      <c r="C38" s="35" t="s">
        <v>14</v>
      </c>
      <c r="D38" s="23">
        <v>10</v>
      </c>
      <c r="E38" s="267"/>
      <c r="F38" s="142"/>
      <c r="G38" s="20">
        <v>36050</v>
      </c>
      <c r="H38" s="134">
        <f t="shared" si="1"/>
        <v>360500</v>
      </c>
      <c r="I38" s="136"/>
      <c r="J38" s="136"/>
      <c r="K38" s="139"/>
      <c r="L38" s="136"/>
      <c r="M38" s="143"/>
      <c r="N38" s="159"/>
      <c r="O38" s="159"/>
    </row>
    <row r="39" spans="1:15" s="137" customFormat="1" ht="21" customHeight="1" x14ac:dyDescent="0.25">
      <c r="A39" s="35">
        <v>20</v>
      </c>
      <c r="B39" s="124" t="s">
        <v>552</v>
      </c>
      <c r="C39" s="35" t="s">
        <v>14</v>
      </c>
      <c r="D39" s="23">
        <v>12</v>
      </c>
      <c r="E39" s="268"/>
      <c r="F39" s="142"/>
      <c r="G39" s="20">
        <v>38110</v>
      </c>
      <c r="H39" s="134"/>
      <c r="I39" s="136"/>
      <c r="J39" s="136"/>
      <c r="K39" s="139"/>
      <c r="L39" s="136"/>
      <c r="M39" s="143"/>
      <c r="N39" s="159"/>
      <c r="O39" s="159"/>
    </row>
    <row r="40" spans="1:15" s="137" customFormat="1" ht="23.25" customHeight="1" x14ac:dyDescent="0.25">
      <c r="A40" s="127" t="s">
        <v>28</v>
      </c>
      <c r="B40" s="127"/>
      <c r="C40" s="35"/>
      <c r="D40" s="35"/>
      <c r="E40" s="35"/>
      <c r="F40" s="36"/>
      <c r="G40" s="134" t="s">
        <v>198</v>
      </c>
      <c r="H40" s="135">
        <f>I44+M43</f>
        <v>301200</v>
      </c>
      <c r="I40" s="136"/>
      <c r="J40" s="136"/>
      <c r="K40" s="183"/>
      <c r="L40" s="136"/>
      <c r="M40" s="143"/>
    </row>
    <row r="41" spans="1:15" s="137" customFormat="1" ht="23.25" customHeight="1" x14ac:dyDescent="0.25">
      <c r="A41" s="35">
        <v>1</v>
      </c>
      <c r="B41" s="120" t="s">
        <v>185</v>
      </c>
      <c r="C41" s="35" t="s">
        <v>12</v>
      </c>
      <c r="D41" s="23" t="s">
        <v>44</v>
      </c>
      <c r="E41" s="258"/>
      <c r="F41" s="184"/>
      <c r="G41" s="134">
        <v>65000</v>
      </c>
      <c r="H41" s="134">
        <f t="shared" si="1"/>
        <v>260000</v>
      </c>
      <c r="I41" s="136"/>
      <c r="J41" s="136"/>
      <c r="K41" s="183"/>
      <c r="L41" s="136"/>
      <c r="M41" s="141"/>
    </row>
    <row r="42" spans="1:15" s="137" customFormat="1" ht="23.25" customHeight="1" x14ac:dyDescent="0.25">
      <c r="A42" s="35">
        <v>2</v>
      </c>
      <c r="B42" s="120" t="s">
        <v>549</v>
      </c>
      <c r="C42" s="35" t="s">
        <v>20</v>
      </c>
      <c r="D42" s="23" t="s">
        <v>23</v>
      </c>
      <c r="E42" s="259"/>
      <c r="F42" s="184"/>
      <c r="G42" s="173">
        <v>5150</v>
      </c>
      <c r="H42" s="134">
        <f t="shared" si="1"/>
        <v>25750</v>
      </c>
      <c r="I42" s="136"/>
      <c r="J42" s="136"/>
      <c r="K42" s="183"/>
      <c r="L42" s="136"/>
      <c r="M42" s="143"/>
    </row>
    <row r="43" spans="1:15" s="137" customFormat="1" ht="23.25" customHeight="1" x14ac:dyDescent="0.25">
      <c r="A43" s="35">
        <v>6</v>
      </c>
      <c r="B43" s="132" t="s">
        <v>503</v>
      </c>
      <c r="C43" s="35" t="s">
        <v>14</v>
      </c>
      <c r="D43" s="23" t="s">
        <v>18</v>
      </c>
      <c r="E43" s="259"/>
      <c r="F43" s="184"/>
      <c r="G43" s="138">
        <v>3090</v>
      </c>
      <c r="H43" s="134">
        <f t="shared" si="1"/>
        <v>9270</v>
      </c>
      <c r="I43" s="160"/>
      <c r="J43" s="136" t="s">
        <v>192</v>
      </c>
      <c r="K43" s="136"/>
      <c r="L43" s="134">
        <v>80000</v>
      </c>
      <c r="M43" s="145">
        <f>K43*L43</f>
        <v>0</v>
      </c>
    </row>
    <row r="44" spans="1:15" ht="23.25" customHeight="1" x14ac:dyDescent="0.3">
      <c r="A44" s="35">
        <v>7</v>
      </c>
      <c r="B44" s="189" t="s">
        <v>550</v>
      </c>
      <c r="C44" s="35" t="s">
        <v>14</v>
      </c>
      <c r="D44" s="23" t="s">
        <v>13</v>
      </c>
      <c r="E44" s="259"/>
      <c r="F44" s="17"/>
      <c r="G44" s="60">
        <v>3090</v>
      </c>
      <c r="H44" s="49">
        <f t="shared" si="1"/>
        <v>6180</v>
      </c>
      <c r="I44" s="67">
        <f>SUM(H41:H44)</f>
        <v>301200</v>
      </c>
    </row>
    <row r="45" spans="1:15" ht="23.25" customHeight="1" x14ac:dyDescent="0.3">
      <c r="A45" s="35">
        <v>8</v>
      </c>
      <c r="B45" s="132" t="s">
        <v>392</v>
      </c>
      <c r="C45" s="142" t="s">
        <v>41</v>
      </c>
      <c r="D45" s="23" t="s">
        <v>17</v>
      </c>
      <c r="E45" s="259"/>
      <c r="F45" s="17"/>
      <c r="G45" s="60">
        <v>12360</v>
      </c>
      <c r="H45" s="49">
        <f t="shared" si="1"/>
        <v>12360</v>
      </c>
      <c r="I45" s="67"/>
    </row>
    <row r="46" spans="1:15" s="50" customFormat="1" ht="23.25" customHeight="1" x14ac:dyDescent="0.3">
      <c r="A46" s="251" t="s">
        <v>91</v>
      </c>
      <c r="B46" s="252"/>
      <c r="C46" s="8"/>
      <c r="D46" s="9"/>
      <c r="E46" s="8"/>
      <c r="F46" s="14"/>
      <c r="G46" s="60" t="s">
        <v>198</v>
      </c>
      <c r="H46" s="68">
        <f>SUM(H47:H49)</f>
        <v>212400</v>
      </c>
      <c r="N46"/>
      <c r="O46"/>
    </row>
    <row r="47" spans="1:15" s="50" customFormat="1" ht="23.25" customHeight="1" x14ac:dyDescent="0.3">
      <c r="A47" s="35">
        <v>1</v>
      </c>
      <c r="B47" s="120" t="s">
        <v>42</v>
      </c>
      <c r="C47" s="142" t="s">
        <v>20</v>
      </c>
      <c r="D47" s="126" t="s">
        <v>17</v>
      </c>
      <c r="E47" s="270"/>
      <c r="F47" s="45"/>
      <c r="G47" s="176">
        <v>61800</v>
      </c>
      <c r="H47" s="49">
        <f>D47*G47</f>
        <v>61800</v>
      </c>
      <c r="I47" s="67">
        <f>SUM(H47:H49)</f>
        <v>212400</v>
      </c>
      <c r="J47" s="50" t="s">
        <v>192</v>
      </c>
      <c r="K47" s="50">
        <v>0</v>
      </c>
      <c r="L47" s="49">
        <v>80000</v>
      </c>
      <c r="M47" s="67">
        <f>K47*L47</f>
        <v>0</v>
      </c>
      <c r="N47"/>
      <c r="O47"/>
    </row>
    <row r="48" spans="1:15" s="50" customFormat="1" ht="23.25" customHeight="1" x14ac:dyDescent="0.3">
      <c r="A48" s="35">
        <v>2</v>
      </c>
      <c r="B48" s="120" t="s">
        <v>344</v>
      </c>
      <c r="C48" s="35" t="s">
        <v>16</v>
      </c>
      <c r="D48" s="23" t="s">
        <v>17</v>
      </c>
      <c r="E48" s="271"/>
      <c r="F48" s="45"/>
      <c r="G48" s="176">
        <v>20600</v>
      </c>
      <c r="H48" s="49">
        <f>D48*G48</f>
        <v>20600</v>
      </c>
      <c r="I48" s="67"/>
      <c r="L48" s="49"/>
      <c r="M48" s="67"/>
      <c r="N48"/>
      <c r="O48"/>
    </row>
    <row r="49" spans="1:15" s="50" customFormat="1" ht="23.25" customHeight="1" x14ac:dyDescent="0.3">
      <c r="A49" s="35">
        <v>3</v>
      </c>
      <c r="B49" s="120" t="s">
        <v>185</v>
      </c>
      <c r="C49" s="35" t="s">
        <v>12</v>
      </c>
      <c r="D49" s="23" t="s">
        <v>13</v>
      </c>
      <c r="E49" s="271"/>
      <c r="F49" s="45"/>
      <c r="G49" s="176">
        <v>65000</v>
      </c>
      <c r="H49" s="49">
        <f>D49*G49</f>
        <v>130000</v>
      </c>
      <c r="I49" s="67"/>
      <c r="L49" s="49"/>
      <c r="M49" s="67"/>
      <c r="N49"/>
      <c r="O49"/>
    </row>
    <row r="50" spans="1:15" s="50" customFormat="1" ht="23.25" customHeight="1" x14ac:dyDescent="0.3">
      <c r="A50" s="251" t="s">
        <v>27</v>
      </c>
      <c r="B50" s="252"/>
      <c r="C50" s="8"/>
      <c r="D50" s="9"/>
      <c r="E50" s="8"/>
      <c r="F50" s="14"/>
      <c r="G50" s="60" t="s">
        <v>198</v>
      </c>
      <c r="H50" s="68">
        <f>SUM(I53)</f>
        <v>155235</v>
      </c>
      <c r="N50"/>
      <c r="O50"/>
    </row>
    <row r="51" spans="1:15" s="50" customFormat="1" ht="23.25" customHeight="1" x14ac:dyDescent="0.3">
      <c r="A51" s="35">
        <v>1</v>
      </c>
      <c r="B51" s="120" t="s">
        <v>441</v>
      </c>
      <c r="C51" s="125" t="s">
        <v>14</v>
      </c>
      <c r="D51" s="126" t="s">
        <v>18</v>
      </c>
      <c r="E51" s="270"/>
      <c r="F51" s="45"/>
      <c r="G51" s="176">
        <v>4120</v>
      </c>
      <c r="H51" s="49">
        <f t="shared" si="1"/>
        <v>12360</v>
      </c>
      <c r="N51"/>
      <c r="O51"/>
    </row>
    <row r="52" spans="1:15" s="50" customFormat="1" ht="23.25" customHeight="1" x14ac:dyDescent="0.3">
      <c r="A52" s="35">
        <v>2</v>
      </c>
      <c r="B52" s="120" t="s">
        <v>434</v>
      </c>
      <c r="C52" s="125" t="s">
        <v>14</v>
      </c>
      <c r="D52" s="126" t="s">
        <v>23</v>
      </c>
      <c r="E52" s="271"/>
      <c r="F52" s="45"/>
      <c r="G52" s="176">
        <v>2575</v>
      </c>
      <c r="H52" s="49">
        <f t="shared" si="1"/>
        <v>12875</v>
      </c>
      <c r="I52" s="81"/>
      <c r="N52"/>
      <c r="O52"/>
    </row>
    <row r="53" spans="1:15" s="50" customFormat="1" ht="23.25" customHeight="1" x14ac:dyDescent="0.3">
      <c r="A53" s="35">
        <v>3</v>
      </c>
      <c r="B53" s="120" t="s">
        <v>185</v>
      </c>
      <c r="C53" s="35" t="s">
        <v>12</v>
      </c>
      <c r="D53" s="23" t="s">
        <v>13</v>
      </c>
      <c r="E53" s="271"/>
      <c r="F53" s="45"/>
      <c r="G53" s="176">
        <v>65000</v>
      </c>
      <c r="H53" s="49">
        <f t="shared" si="1"/>
        <v>130000</v>
      </c>
      <c r="I53" s="67">
        <f>SUM(H51:H53)</f>
        <v>155235</v>
      </c>
      <c r="N53"/>
      <c r="O53"/>
    </row>
    <row r="54" spans="1:15" s="50" customFormat="1" ht="23.25" customHeight="1" x14ac:dyDescent="0.3">
      <c r="A54" s="35">
        <v>4</v>
      </c>
      <c r="B54" s="120" t="s">
        <v>290</v>
      </c>
      <c r="C54" s="35" t="s">
        <v>16</v>
      </c>
      <c r="D54" s="23" t="s">
        <v>13</v>
      </c>
      <c r="E54" s="177"/>
      <c r="F54" s="45"/>
      <c r="G54" s="176">
        <v>3090</v>
      </c>
      <c r="H54" s="49">
        <f t="shared" si="1"/>
        <v>6180</v>
      </c>
      <c r="I54" s="67"/>
      <c r="N54"/>
      <c r="O54"/>
    </row>
    <row r="55" spans="1:15" s="50" customFormat="1" ht="23.25" customHeight="1" x14ac:dyDescent="0.3">
      <c r="A55" s="272" t="s">
        <v>103</v>
      </c>
      <c r="B55" s="273"/>
      <c r="C55" s="8"/>
      <c r="D55" s="9"/>
      <c r="E55" s="7"/>
      <c r="F55" s="14"/>
      <c r="G55" s="60" t="s">
        <v>198</v>
      </c>
      <c r="H55" s="68">
        <f>I56+M56</f>
        <v>20600</v>
      </c>
      <c r="N55"/>
      <c r="O55"/>
    </row>
    <row r="56" spans="1:15" s="50" customFormat="1" ht="23.25" customHeight="1" x14ac:dyDescent="0.3">
      <c r="A56" s="35">
        <v>1</v>
      </c>
      <c r="B56" s="120" t="s">
        <v>344</v>
      </c>
      <c r="C56" s="35" t="s">
        <v>16</v>
      </c>
      <c r="D56" s="23" t="s">
        <v>17</v>
      </c>
      <c r="E56" s="269"/>
      <c r="F56" s="14"/>
      <c r="G56" s="60">
        <v>20600</v>
      </c>
      <c r="H56" s="49">
        <f t="shared" si="1"/>
        <v>20600</v>
      </c>
      <c r="I56" s="81">
        <f>SUM(H56:H56)</f>
        <v>20600</v>
      </c>
      <c r="J56" s="50" t="s">
        <v>192</v>
      </c>
      <c r="K56" s="50">
        <v>0</v>
      </c>
      <c r="L56" s="49">
        <v>80000</v>
      </c>
      <c r="N56"/>
      <c r="O56"/>
    </row>
    <row r="57" spans="1:15" s="50" customFormat="1" ht="23.25" customHeight="1" x14ac:dyDescent="0.3">
      <c r="A57" s="35">
        <v>2</v>
      </c>
      <c r="B57" s="148" t="s">
        <v>515</v>
      </c>
      <c r="C57" s="35" t="s">
        <v>36</v>
      </c>
      <c r="D57" s="23" t="s">
        <v>17</v>
      </c>
      <c r="E57" s="269"/>
      <c r="F57" s="14"/>
      <c r="G57" s="60">
        <v>123600</v>
      </c>
      <c r="H57" s="49">
        <f t="shared" si="1"/>
        <v>123600</v>
      </c>
      <c r="I57" s="81"/>
      <c r="L57" s="49"/>
      <c r="N57"/>
      <c r="O57"/>
    </row>
    <row r="58" spans="1:15" x14ac:dyDescent="0.3">
      <c r="A58" s="3"/>
      <c r="B58" s="3"/>
      <c r="C58" s="18"/>
      <c r="D58" s="18"/>
      <c r="E58" s="18"/>
      <c r="F58" s="3"/>
      <c r="H58" s="106">
        <f>H7+H19+H40+H46+H50+H55</f>
        <v>3800735</v>
      </c>
      <c r="I58" s="104" t="e">
        <f>I56+I53+I47+I44+#REF!+I13</f>
        <v>#REF!</v>
      </c>
      <c r="J58" s="104" t="e">
        <f>#REF!+M43+M22+#REF!</f>
        <v>#REF!</v>
      </c>
    </row>
    <row r="59" spans="1:15" ht="6.75" customHeight="1" x14ac:dyDescent="0.3">
      <c r="A59" s="3"/>
      <c r="B59" s="3"/>
      <c r="C59" s="18"/>
      <c r="D59" s="117"/>
      <c r="E59" s="117"/>
      <c r="F59" s="117"/>
      <c r="H59" s="105" t="s">
        <v>198</v>
      </c>
      <c r="I59" s="77" t="s">
        <v>199</v>
      </c>
      <c r="J59" s="77" t="s">
        <v>192</v>
      </c>
    </row>
    <row r="60" spans="1:15" x14ac:dyDescent="0.3">
      <c r="A60" s="19"/>
      <c r="B60" s="19"/>
      <c r="C60" s="18"/>
      <c r="D60" s="40"/>
      <c r="E60" s="249" t="s">
        <v>155</v>
      </c>
      <c r="F60" s="249"/>
    </row>
    <row r="61" spans="1:15" x14ac:dyDescent="0.3">
      <c r="A61" s="250" t="s">
        <v>313</v>
      </c>
      <c r="B61" s="250"/>
      <c r="C61" s="249" t="s">
        <v>311</v>
      </c>
      <c r="D61" s="249"/>
      <c r="E61" s="250" t="s">
        <v>31</v>
      </c>
      <c r="F61" s="250"/>
    </row>
    <row r="62" spans="1:15" x14ac:dyDescent="0.3">
      <c r="A62" s="3"/>
      <c r="B62" s="3"/>
      <c r="C62" s="18"/>
      <c r="D62" s="18"/>
      <c r="E62" s="20"/>
      <c r="F62" s="3"/>
    </row>
    <row r="63" spans="1:15" x14ac:dyDescent="0.3">
      <c r="A63" s="3"/>
      <c r="B63" s="3"/>
      <c r="C63" s="18"/>
      <c r="D63" s="18"/>
      <c r="E63" s="21"/>
      <c r="F63" s="3"/>
    </row>
    <row r="64" spans="1:15" x14ac:dyDescent="0.3">
      <c r="A64" s="3"/>
      <c r="B64" s="3"/>
      <c r="C64" s="18"/>
      <c r="D64" s="18"/>
      <c r="E64" s="20"/>
      <c r="F64" s="3"/>
    </row>
    <row r="65" spans="1:13" x14ac:dyDescent="0.3">
      <c r="A65" s="3"/>
      <c r="B65" s="3"/>
      <c r="C65" s="18"/>
      <c r="D65" s="18"/>
      <c r="E65" s="20"/>
      <c r="F65" s="3"/>
    </row>
    <row r="66" spans="1:13" x14ac:dyDescent="0.3">
      <c r="A66" s="249" t="s">
        <v>312</v>
      </c>
      <c r="B66" s="249"/>
      <c r="C66" s="249" t="s">
        <v>180</v>
      </c>
      <c r="D66" s="249"/>
      <c r="E66" s="249" t="s">
        <v>275</v>
      </c>
      <c r="F66" s="249"/>
    </row>
    <row r="67" spans="1:13" s="1" customFormat="1" x14ac:dyDescent="0.3">
      <c r="C67" s="27"/>
      <c r="D67" s="22"/>
      <c r="E67" s="249"/>
      <c r="F67" s="249"/>
      <c r="G67" s="49"/>
      <c r="H67" s="49"/>
      <c r="I67" s="50"/>
      <c r="J67" s="50"/>
      <c r="K67" s="49"/>
      <c r="L67" s="49"/>
      <c r="M67" s="49"/>
    </row>
    <row r="68" spans="1:13" s="1" customFormat="1" x14ac:dyDescent="0.3">
      <c r="A68" s="3"/>
      <c r="B68" s="3"/>
      <c r="C68" s="18"/>
      <c r="D68" s="18"/>
      <c r="E68" s="3"/>
      <c r="F68" s="3"/>
      <c r="G68" s="49"/>
      <c r="H68" s="49"/>
      <c r="I68" s="50"/>
      <c r="J68" s="50"/>
      <c r="K68" s="49"/>
      <c r="L68" s="49"/>
      <c r="M68" s="49"/>
    </row>
  </sheetData>
  <mergeCells count="27">
    <mergeCell ref="E67:F67"/>
    <mergeCell ref="E8:E18"/>
    <mergeCell ref="E20:E27"/>
    <mergeCell ref="E28:E39"/>
    <mergeCell ref="E56:E57"/>
    <mergeCell ref="E60:F60"/>
    <mergeCell ref="E41:E45"/>
    <mergeCell ref="A61:B61"/>
    <mergeCell ref="C61:D61"/>
    <mergeCell ref="E61:F61"/>
    <mergeCell ref="A66:B66"/>
    <mergeCell ref="C66:D66"/>
    <mergeCell ref="E66:F66"/>
    <mergeCell ref="A46:B46"/>
    <mergeCell ref="E47:E49"/>
    <mergeCell ref="A50:B50"/>
    <mergeCell ref="E51:E53"/>
    <mergeCell ref="A55:B55"/>
    <mergeCell ref="A5:F5"/>
    <mergeCell ref="A7:C7"/>
    <mergeCell ref="A19:C19"/>
    <mergeCell ref="A1:B1"/>
    <mergeCell ref="C1:F1"/>
    <mergeCell ref="A2:B2"/>
    <mergeCell ref="C2:F2"/>
    <mergeCell ref="C3:F3"/>
    <mergeCell ref="A4:F4"/>
  </mergeCells>
  <pageMargins left="0.52" right="0.2" top="0.48" bottom="0.52" header="0.38" footer="0.24"/>
  <pageSetup paperSize="9"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7" workbookViewId="0">
      <selection activeCell="B45" sqref="B45"/>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44.25" customHeight="1" x14ac:dyDescent="0.3">
      <c r="A4" s="274" t="s">
        <v>554</v>
      </c>
      <c r="B4" s="275"/>
      <c r="C4" s="275"/>
      <c r="D4" s="275"/>
      <c r="E4" s="275"/>
      <c r="F4" s="275"/>
    </row>
    <row r="5" spans="1:13" ht="56.25" customHeight="1" x14ac:dyDescent="0.3">
      <c r="A5" s="253" t="s">
        <v>396</v>
      </c>
      <c r="B5" s="253"/>
      <c r="C5" s="253"/>
      <c r="D5" s="253"/>
      <c r="E5" s="253"/>
      <c r="F5" s="253"/>
      <c r="G5" s="4"/>
      <c r="H5" s="4"/>
    </row>
    <row r="6" spans="1:13" ht="24.75" customHeight="1" x14ac:dyDescent="0.3">
      <c r="A6" s="162" t="s">
        <v>5</v>
      </c>
      <c r="B6" s="162" t="s">
        <v>6</v>
      </c>
      <c r="C6" s="162" t="s">
        <v>7</v>
      </c>
      <c r="D6" s="162" t="s">
        <v>8</v>
      </c>
      <c r="E6" s="162" t="s">
        <v>9</v>
      </c>
      <c r="F6" s="162" t="s">
        <v>10</v>
      </c>
    </row>
    <row r="7" spans="1:13" s="137" customFormat="1" ht="23.25" customHeight="1" x14ac:dyDescent="0.25">
      <c r="A7" s="251" t="s">
        <v>11</v>
      </c>
      <c r="B7" s="254"/>
      <c r="C7" s="252"/>
      <c r="D7" s="35"/>
      <c r="E7" s="120"/>
      <c r="F7" s="120"/>
      <c r="G7" s="134" t="s">
        <v>198</v>
      </c>
      <c r="H7" s="135">
        <f>I11</f>
        <v>400190</v>
      </c>
      <c r="I7" s="136"/>
      <c r="J7" s="136"/>
      <c r="K7" s="136"/>
      <c r="L7" s="136"/>
      <c r="M7" s="136"/>
    </row>
    <row r="8" spans="1:13" s="137" customFormat="1" ht="21" customHeight="1" x14ac:dyDescent="0.25">
      <c r="A8" s="35">
        <v>1</v>
      </c>
      <c r="B8" s="120" t="s">
        <v>185</v>
      </c>
      <c r="C8" s="35" t="s">
        <v>12</v>
      </c>
      <c r="D8" s="23" t="s">
        <v>23</v>
      </c>
      <c r="E8" s="255"/>
      <c r="F8" s="120"/>
      <c r="G8" s="134">
        <v>65000</v>
      </c>
      <c r="H8" s="134">
        <f>D8*G8</f>
        <v>325000</v>
      </c>
      <c r="I8" s="136"/>
      <c r="J8" s="136"/>
      <c r="K8" s="136"/>
      <c r="L8" s="136"/>
      <c r="M8" s="136"/>
    </row>
    <row r="9" spans="1:13" s="137" customFormat="1" ht="21" customHeight="1" x14ac:dyDescent="0.25">
      <c r="A9" s="35">
        <v>2</v>
      </c>
      <c r="B9" s="193" t="s">
        <v>558</v>
      </c>
      <c r="C9" s="142" t="s">
        <v>36</v>
      </c>
      <c r="D9" s="23" t="s">
        <v>17</v>
      </c>
      <c r="E9" s="256"/>
      <c r="F9" s="120"/>
      <c r="G9" s="191">
        <v>8240</v>
      </c>
      <c r="H9" s="134">
        <f>D9*G9</f>
        <v>8240</v>
      </c>
      <c r="I9" s="136"/>
      <c r="J9" s="136"/>
      <c r="K9" s="136"/>
      <c r="L9" s="136"/>
      <c r="M9" s="136"/>
    </row>
    <row r="10" spans="1:13" s="137" customFormat="1" ht="21" customHeight="1" x14ac:dyDescent="0.25">
      <c r="A10" s="35">
        <v>3</v>
      </c>
      <c r="B10" s="120" t="s">
        <v>377</v>
      </c>
      <c r="C10" s="142" t="s">
        <v>36</v>
      </c>
      <c r="D10" s="126">
        <v>10</v>
      </c>
      <c r="E10" s="256"/>
      <c r="F10" s="120"/>
      <c r="G10" s="192">
        <v>3090</v>
      </c>
      <c r="H10" s="134">
        <f>D10*G10</f>
        <v>30900</v>
      </c>
      <c r="I10" s="136"/>
      <c r="J10" s="136"/>
      <c r="K10" s="136"/>
      <c r="L10" s="136"/>
      <c r="M10" s="136"/>
    </row>
    <row r="11" spans="1:13" s="137" customFormat="1" ht="21" customHeight="1" x14ac:dyDescent="0.25">
      <c r="A11" s="35">
        <v>4</v>
      </c>
      <c r="B11" s="148" t="s">
        <v>374</v>
      </c>
      <c r="C11" s="125" t="s">
        <v>20</v>
      </c>
      <c r="D11" s="126" t="s">
        <v>17</v>
      </c>
      <c r="E11" s="256"/>
      <c r="F11" s="120"/>
      <c r="G11" s="138">
        <v>36050</v>
      </c>
      <c r="H11" s="134">
        <f>D11*G11</f>
        <v>36050</v>
      </c>
      <c r="I11" s="145">
        <f>SUM(H8:H11)</f>
        <v>400190</v>
      </c>
      <c r="J11" s="146"/>
      <c r="K11" s="147"/>
      <c r="L11" s="136"/>
      <c r="M11" s="143"/>
    </row>
    <row r="12" spans="1:13" s="137" customFormat="1" ht="23.25" customHeight="1" x14ac:dyDescent="0.25">
      <c r="A12" s="251" t="s">
        <v>21</v>
      </c>
      <c r="B12" s="254"/>
      <c r="C12" s="252"/>
      <c r="D12" s="35"/>
      <c r="E12" s="149"/>
      <c r="F12" s="120"/>
      <c r="G12" s="134" t="s">
        <v>198</v>
      </c>
      <c r="H12" s="135">
        <f>I29+M15</f>
        <v>3618650</v>
      </c>
      <c r="I12" s="136"/>
      <c r="J12" s="136"/>
      <c r="K12" s="139"/>
      <c r="L12" s="136"/>
      <c r="M12" s="143"/>
    </row>
    <row r="13" spans="1:13" s="137" customFormat="1" ht="21.75" customHeight="1" x14ac:dyDescent="0.25">
      <c r="A13" s="35">
        <v>1</v>
      </c>
      <c r="B13" s="120" t="s">
        <v>183</v>
      </c>
      <c r="C13" s="35" t="s">
        <v>12</v>
      </c>
      <c r="D13" s="23">
        <v>10</v>
      </c>
      <c r="E13" s="263"/>
      <c r="F13" s="132" t="s">
        <v>184</v>
      </c>
      <c r="G13" s="178">
        <v>70000</v>
      </c>
      <c r="H13" s="134">
        <f t="shared" ref="H13:H61" si="0">D13*G13</f>
        <v>700000</v>
      </c>
      <c r="I13" s="151"/>
      <c r="J13" s="136"/>
      <c r="K13" s="139"/>
      <c r="L13" s="136"/>
      <c r="M13" s="143"/>
    </row>
    <row r="14" spans="1:13" s="137" customFormat="1" ht="21.75" customHeight="1" x14ac:dyDescent="0.25">
      <c r="A14" s="35">
        <v>2</v>
      </c>
      <c r="B14" s="120" t="s">
        <v>185</v>
      </c>
      <c r="C14" s="35" t="s">
        <v>12</v>
      </c>
      <c r="D14" s="23" t="s">
        <v>70</v>
      </c>
      <c r="E14" s="263"/>
      <c r="F14" s="132" t="s">
        <v>186</v>
      </c>
      <c r="G14" s="178">
        <v>65000</v>
      </c>
      <c r="H14" s="134">
        <f t="shared" si="0"/>
        <v>390000</v>
      </c>
      <c r="I14" s="151"/>
      <c r="J14" s="136"/>
      <c r="K14" s="139"/>
      <c r="L14" s="136"/>
      <c r="M14" s="143"/>
    </row>
    <row r="15" spans="1:13" s="137" customFormat="1" ht="21.75" customHeight="1" x14ac:dyDescent="0.25">
      <c r="A15" s="35">
        <v>3</v>
      </c>
      <c r="B15" s="7" t="s">
        <v>295</v>
      </c>
      <c r="C15" s="35" t="s">
        <v>36</v>
      </c>
      <c r="D15" s="23">
        <v>30</v>
      </c>
      <c r="E15" s="263"/>
      <c r="F15" s="132"/>
      <c r="G15" s="20">
        <v>2060</v>
      </c>
      <c r="H15" s="134">
        <f t="shared" si="0"/>
        <v>61800</v>
      </c>
      <c r="I15" s="151"/>
      <c r="J15" s="139" t="s">
        <v>192</v>
      </c>
      <c r="K15" s="136"/>
      <c r="L15" s="140">
        <v>80000</v>
      </c>
      <c r="M15" s="141">
        <f>K15*L15</f>
        <v>0</v>
      </c>
    </row>
    <row r="16" spans="1:13" s="137" customFormat="1" ht="21.75" customHeight="1" x14ac:dyDescent="0.25">
      <c r="A16" s="35">
        <v>4</v>
      </c>
      <c r="B16" s="7" t="s">
        <v>377</v>
      </c>
      <c r="C16" s="35" t="s">
        <v>36</v>
      </c>
      <c r="D16" s="23">
        <v>20</v>
      </c>
      <c r="E16" s="263"/>
      <c r="F16" s="132"/>
      <c r="G16" s="20">
        <v>3090</v>
      </c>
      <c r="H16" s="134">
        <f t="shared" si="0"/>
        <v>61800</v>
      </c>
      <c r="I16" s="136"/>
      <c r="J16" s="136"/>
      <c r="K16" s="139"/>
      <c r="L16" s="152"/>
      <c r="M16" s="141"/>
    </row>
    <row r="17" spans="1:15" s="137" customFormat="1" ht="21.75" customHeight="1" x14ac:dyDescent="0.25">
      <c r="A17" s="35">
        <v>5</v>
      </c>
      <c r="B17" s="148" t="s">
        <v>340</v>
      </c>
      <c r="C17" s="35" t="s">
        <v>25</v>
      </c>
      <c r="D17" s="23" t="s">
        <v>18</v>
      </c>
      <c r="E17" s="263"/>
      <c r="F17" s="132"/>
      <c r="G17" s="20">
        <v>4120</v>
      </c>
      <c r="H17" s="134">
        <f t="shared" si="0"/>
        <v>12360</v>
      </c>
      <c r="I17" s="136"/>
      <c r="J17" s="136"/>
      <c r="K17" s="139"/>
      <c r="L17" s="153"/>
      <c r="M17" s="141"/>
    </row>
    <row r="18" spans="1:15" s="137" customFormat="1" ht="21.75" customHeight="1" x14ac:dyDescent="0.25">
      <c r="A18" s="35">
        <v>6</v>
      </c>
      <c r="B18" s="120" t="s">
        <v>290</v>
      </c>
      <c r="C18" s="35" t="s">
        <v>16</v>
      </c>
      <c r="D18" s="23" t="s">
        <v>23</v>
      </c>
      <c r="E18" s="263"/>
      <c r="F18" s="132"/>
      <c r="G18" s="150">
        <v>3090</v>
      </c>
      <c r="H18" s="134">
        <f t="shared" si="0"/>
        <v>15450</v>
      </c>
      <c r="I18" s="136"/>
      <c r="J18" s="136"/>
      <c r="K18" s="139"/>
      <c r="L18" s="153"/>
      <c r="M18" s="143"/>
    </row>
    <row r="19" spans="1:15" s="137" customFormat="1" ht="21.75" customHeight="1" x14ac:dyDescent="0.25">
      <c r="A19" s="35">
        <v>7</v>
      </c>
      <c r="B19" s="148" t="s">
        <v>300</v>
      </c>
      <c r="C19" s="35" t="s">
        <v>41</v>
      </c>
      <c r="D19" s="23" t="s">
        <v>13</v>
      </c>
      <c r="E19" s="263"/>
      <c r="F19" s="154"/>
      <c r="G19" s="150">
        <v>2060</v>
      </c>
      <c r="H19" s="134">
        <f t="shared" si="0"/>
        <v>4120</v>
      </c>
      <c r="I19" s="136"/>
      <c r="J19" s="136"/>
      <c r="K19" s="139"/>
      <c r="L19" s="153"/>
      <c r="M19" s="143"/>
    </row>
    <row r="20" spans="1:15" s="137" customFormat="1" ht="21.75" customHeight="1" x14ac:dyDescent="0.25">
      <c r="A20" s="35">
        <v>8</v>
      </c>
      <c r="B20" s="148" t="s">
        <v>392</v>
      </c>
      <c r="C20" s="35" t="s">
        <v>41</v>
      </c>
      <c r="D20" s="126" t="s">
        <v>17</v>
      </c>
      <c r="E20" s="263"/>
      <c r="F20" s="132"/>
      <c r="G20" s="150">
        <v>12360</v>
      </c>
      <c r="H20" s="134">
        <f t="shared" si="0"/>
        <v>12360</v>
      </c>
      <c r="I20" s="136"/>
      <c r="J20" s="136"/>
      <c r="K20" s="139"/>
      <c r="L20" s="136"/>
      <c r="M20" s="136"/>
      <c r="N20" s="155"/>
    </row>
    <row r="21" spans="1:15" s="137" customFormat="1" ht="21.75" customHeight="1" x14ac:dyDescent="0.25">
      <c r="A21" s="35">
        <v>9</v>
      </c>
      <c r="B21" s="148" t="s">
        <v>471</v>
      </c>
      <c r="C21" s="35" t="s">
        <v>285</v>
      </c>
      <c r="D21" s="126">
        <v>30</v>
      </c>
      <c r="E21" s="263"/>
      <c r="F21" s="132"/>
      <c r="G21" s="150">
        <v>1030</v>
      </c>
      <c r="H21" s="134">
        <f t="shared" si="0"/>
        <v>30900</v>
      </c>
      <c r="I21" s="136"/>
      <c r="J21" s="136"/>
      <c r="K21" s="139"/>
      <c r="L21" s="136"/>
      <c r="M21" s="143"/>
      <c r="N21" s="157"/>
      <c r="O21" s="157"/>
    </row>
    <row r="22" spans="1:15" s="137" customFormat="1" ht="21.75" customHeight="1" x14ac:dyDescent="0.25">
      <c r="A22" s="35">
        <v>10</v>
      </c>
      <c r="B22" s="148" t="s">
        <v>318</v>
      </c>
      <c r="C22" s="125" t="s">
        <v>36</v>
      </c>
      <c r="D22" s="126" t="s">
        <v>23</v>
      </c>
      <c r="E22" s="263"/>
      <c r="F22" s="132"/>
      <c r="G22" s="150">
        <v>12360</v>
      </c>
      <c r="H22" s="134">
        <f t="shared" si="0"/>
        <v>61800</v>
      </c>
      <c r="I22" s="136"/>
      <c r="J22" s="136"/>
      <c r="K22" s="139"/>
      <c r="L22" s="136"/>
      <c r="M22" s="143"/>
      <c r="N22" s="157"/>
      <c r="O22" s="157"/>
    </row>
    <row r="23" spans="1:15" s="137" customFormat="1" ht="21.75" customHeight="1" x14ac:dyDescent="0.25">
      <c r="A23" s="35">
        <v>11</v>
      </c>
      <c r="B23" s="148" t="s">
        <v>333</v>
      </c>
      <c r="C23" s="125" t="s">
        <v>36</v>
      </c>
      <c r="D23" s="126" t="s">
        <v>23</v>
      </c>
      <c r="E23" s="263"/>
      <c r="F23" s="132"/>
      <c r="G23" s="150">
        <v>13390</v>
      </c>
      <c r="H23" s="134">
        <f t="shared" si="0"/>
        <v>66950</v>
      </c>
      <c r="I23" s="160">
        <f>SUM(H15:H24)</f>
        <v>428480</v>
      </c>
      <c r="J23" s="136"/>
      <c r="K23" s="139"/>
      <c r="L23" s="136"/>
      <c r="M23" s="143"/>
      <c r="N23" s="157"/>
      <c r="O23" s="157"/>
    </row>
    <row r="24" spans="1:15" s="137" customFormat="1" ht="21.75" customHeight="1" x14ac:dyDescent="0.25">
      <c r="A24" s="35">
        <v>12</v>
      </c>
      <c r="B24" s="148" t="s">
        <v>361</v>
      </c>
      <c r="C24" s="125" t="s">
        <v>36</v>
      </c>
      <c r="D24" s="126" t="s">
        <v>15</v>
      </c>
      <c r="E24" s="263"/>
      <c r="F24" s="132"/>
      <c r="G24" s="150">
        <v>14420</v>
      </c>
      <c r="H24" s="134">
        <f t="shared" si="0"/>
        <v>100940</v>
      </c>
      <c r="I24" s="160"/>
      <c r="J24" s="136"/>
      <c r="K24" s="139"/>
      <c r="L24" s="136"/>
      <c r="M24" s="143"/>
      <c r="N24" s="157"/>
      <c r="O24" s="157"/>
    </row>
    <row r="25" spans="1:15" s="137" customFormat="1" ht="21.75" customHeight="1" x14ac:dyDescent="0.25">
      <c r="A25" s="35">
        <v>13</v>
      </c>
      <c r="B25" s="193" t="s">
        <v>559</v>
      </c>
      <c r="C25" s="125" t="s">
        <v>26</v>
      </c>
      <c r="D25" s="126">
        <v>10</v>
      </c>
      <c r="E25" s="263"/>
      <c r="F25" s="190"/>
      <c r="G25" s="161">
        <v>2575</v>
      </c>
      <c r="H25" s="134">
        <f t="shared" si="0"/>
        <v>25750</v>
      </c>
      <c r="I25" s="160"/>
      <c r="J25" s="136"/>
      <c r="K25" s="139"/>
      <c r="L25" s="136"/>
      <c r="M25" s="143"/>
      <c r="N25" s="157"/>
      <c r="O25" s="157"/>
    </row>
    <row r="26" spans="1:15" s="137" customFormat="1" ht="21.75" customHeight="1" x14ac:dyDescent="0.25">
      <c r="A26" s="35">
        <v>14</v>
      </c>
      <c r="B26" s="193" t="s">
        <v>560</v>
      </c>
      <c r="C26" s="125" t="s">
        <v>26</v>
      </c>
      <c r="D26" s="126">
        <v>10</v>
      </c>
      <c r="E26" s="263"/>
      <c r="F26" s="132"/>
      <c r="G26" s="161">
        <v>2575</v>
      </c>
      <c r="H26" s="134">
        <f t="shared" si="0"/>
        <v>25750</v>
      </c>
      <c r="I26" s="136"/>
      <c r="J26" s="136"/>
      <c r="K26" s="139"/>
      <c r="L26" s="136"/>
      <c r="M26" s="136"/>
      <c r="N26" s="158"/>
    </row>
    <row r="27" spans="1:15" s="137" customFormat="1" ht="21.75" customHeight="1" x14ac:dyDescent="0.25">
      <c r="A27" s="35">
        <v>15</v>
      </c>
      <c r="B27" s="120" t="s">
        <v>323</v>
      </c>
      <c r="C27" s="35" t="s">
        <v>25</v>
      </c>
      <c r="D27" s="23" t="s">
        <v>44</v>
      </c>
      <c r="E27" s="263"/>
      <c r="F27" s="132"/>
      <c r="G27" s="20">
        <v>29870</v>
      </c>
      <c r="H27" s="134">
        <f t="shared" si="0"/>
        <v>119480</v>
      </c>
      <c r="I27" s="136"/>
      <c r="J27" s="136"/>
      <c r="K27" s="139"/>
      <c r="L27" s="136"/>
      <c r="M27" s="136"/>
      <c r="N27" s="158"/>
    </row>
    <row r="28" spans="1:15" s="137" customFormat="1" ht="21.75" customHeight="1" x14ac:dyDescent="0.25">
      <c r="A28" s="35">
        <v>16</v>
      </c>
      <c r="B28" s="120" t="s">
        <v>324</v>
      </c>
      <c r="C28" s="35" t="s">
        <v>25</v>
      </c>
      <c r="D28" s="23" t="s">
        <v>44</v>
      </c>
      <c r="E28" s="263"/>
      <c r="F28" s="132"/>
      <c r="G28" s="20">
        <v>30900</v>
      </c>
      <c r="H28" s="134">
        <f t="shared" si="0"/>
        <v>123600</v>
      </c>
      <c r="I28" s="136"/>
      <c r="J28" s="136"/>
      <c r="K28" s="139"/>
      <c r="L28" s="136"/>
      <c r="M28" s="136"/>
      <c r="N28" s="158"/>
    </row>
    <row r="29" spans="1:15" s="137" customFormat="1" ht="21.75" customHeight="1" x14ac:dyDescent="0.25">
      <c r="A29" s="35">
        <v>17</v>
      </c>
      <c r="B29" s="7" t="s">
        <v>329</v>
      </c>
      <c r="C29" s="35" t="s">
        <v>25</v>
      </c>
      <c r="D29" s="23" t="s">
        <v>17</v>
      </c>
      <c r="E29" s="263"/>
      <c r="F29" s="142"/>
      <c r="G29" s="20">
        <v>24720</v>
      </c>
      <c r="H29" s="134">
        <f t="shared" si="0"/>
        <v>24720</v>
      </c>
      <c r="I29" s="145">
        <f>SUM(H13:H38)</f>
        <v>3618650</v>
      </c>
      <c r="J29" s="136"/>
      <c r="K29" s="139"/>
      <c r="L29" s="136"/>
      <c r="M29" s="143"/>
      <c r="N29" s="159"/>
      <c r="O29" s="159"/>
    </row>
    <row r="30" spans="1:15" s="137" customFormat="1" ht="21.75" customHeight="1" x14ac:dyDescent="0.25">
      <c r="A30" s="35">
        <v>18</v>
      </c>
      <c r="B30" s="120" t="s">
        <v>322</v>
      </c>
      <c r="C30" s="35" t="s">
        <v>26</v>
      </c>
      <c r="D30" s="23" t="s">
        <v>70</v>
      </c>
      <c r="E30" s="263"/>
      <c r="F30" s="142"/>
      <c r="G30" s="20">
        <v>44290</v>
      </c>
      <c r="H30" s="134">
        <f t="shared" si="0"/>
        <v>265740</v>
      </c>
      <c r="I30" s="136"/>
      <c r="J30" s="136"/>
      <c r="K30" s="139"/>
      <c r="L30" s="136"/>
      <c r="M30" s="143"/>
      <c r="N30" s="159"/>
      <c r="O30" s="159"/>
    </row>
    <row r="31" spans="1:15" s="137" customFormat="1" ht="21.75" customHeight="1" x14ac:dyDescent="0.25">
      <c r="A31" s="35">
        <v>19</v>
      </c>
      <c r="B31" s="120" t="s">
        <v>325</v>
      </c>
      <c r="C31" s="35" t="s">
        <v>25</v>
      </c>
      <c r="D31" s="23" t="s">
        <v>17</v>
      </c>
      <c r="E31" s="263"/>
      <c r="F31" s="142"/>
      <c r="G31" s="20">
        <v>27810</v>
      </c>
      <c r="H31" s="134">
        <f t="shared" si="0"/>
        <v>27810</v>
      </c>
      <c r="I31" s="136"/>
      <c r="J31" s="136"/>
      <c r="K31" s="139"/>
      <c r="L31" s="136"/>
      <c r="M31" s="143"/>
      <c r="N31" s="159"/>
      <c r="O31" s="159"/>
    </row>
    <row r="32" spans="1:15" s="137" customFormat="1" ht="21.75" customHeight="1" x14ac:dyDescent="0.25">
      <c r="A32" s="35">
        <v>20</v>
      </c>
      <c r="B32" s="120" t="s">
        <v>326</v>
      </c>
      <c r="C32" s="35" t="s">
        <v>327</v>
      </c>
      <c r="D32" s="23" t="s">
        <v>17</v>
      </c>
      <c r="E32" s="263"/>
      <c r="F32" s="142"/>
      <c r="G32" s="20">
        <v>33990</v>
      </c>
      <c r="H32" s="134">
        <f t="shared" si="0"/>
        <v>33990</v>
      </c>
      <c r="I32" s="136"/>
      <c r="J32" s="136"/>
      <c r="K32" s="139"/>
      <c r="L32" s="136"/>
      <c r="M32" s="143"/>
      <c r="N32" s="159"/>
      <c r="O32" s="159"/>
    </row>
    <row r="33" spans="1:15" s="137" customFormat="1" ht="21.75" customHeight="1" x14ac:dyDescent="0.25">
      <c r="A33" s="35">
        <v>21</v>
      </c>
      <c r="B33" s="120" t="s">
        <v>328</v>
      </c>
      <c r="C33" s="35" t="s">
        <v>327</v>
      </c>
      <c r="D33" s="23" t="s">
        <v>17</v>
      </c>
      <c r="E33" s="263"/>
      <c r="F33" s="142"/>
      <c r="G33" s="20">
        <v>33990</v>
      </c>
      <c r="H33" s="134">
        <f t="shared" si="0"/>
        <v>33990</v>
      </c>
      <c r="I33" s="136"/>
      <c r="J33" s="136"/>
      <c r="K33" s="139"/>
      <c r="L33" s="136"/>
      <c r="M33" s="143"/>
      <c r="N33" s="159"/>
      <c r="O33" s="159"/>
    </row>
    <row r="34" spans="1:15" s="137" customFormat="1" ht="21.75" customHeight="1" x14ac:dyDescent="0.25">
      <c r="A34" s="35">
        <v>22</v>
      </c>
      <c r="B34" s="7" t="s">
        <v>367</v>
      </c>
      <c r="C34" s="35" t="s">
        <v>14</v>
      </c>
      <c r="D34" s="23" t="s">
        <v>18</v>
      </c>
      <c r="E34" s="263"/>
      <c r="F34" s="142"/>
      <c r="G34" s="20">
        <v>41200</v>
      </c>
      <c r="H34" s="134">
        <f t="shared" si="0"/>
        <v>123600</v>
      </c>
      <c r="I34" s="136"/>
      <c r="J34" s="136"/>
      <c r="K34" s="139"/>
      <c r="L34" s="136"/>
      <c r="M34" s="143"/>
      <c r="N34" s="159"/>
      <c r="O34" s="159"/>
    </row>
    <row r="35" spans="1:15" s="137" customFormat="1" ht="21.75" customHeight="1" x14ac:dyDescent="0.25">
      <c r="A35" s="35">
        <v>23</v>
      </c>
      <c r="B35" s="7" t="s">
        <v>384</v>
      </c>
      <c r="C35" s="35" t="s">
        <v>136</v>
      </c>
      <c r="D35" s="23" t="s">
        <v>17</v>
      </c>
      <c r="E35" s="263"/>
      <c r="F35" s="142"/>
      <c r="G35" s="20">
        <v>31930</v>
      </c>
      <c r="H35" s="134">
        <f t="shared" si="0"/>
        <v>31930</v>
      </c>
      <c r="I35" s="136"/>
      <c r="J35" s="136"/>
      <c r="K35" s="139"/>
      <c r="L35" s="136"/>
      <c r="M35" s="143"/>
      <c r="N35" s="159"/>
      <c r="O35" s="159"/>
    </row>
    <row r="36" spans="1:15" s="137" customFormat="1" ht="21.75" customHeight="1" x14ac:dyDescent="0.25">
      <c r="A36" s="35">
        <v>24</v>
      </c>
      <c r="B36" s="120" t="s">
        <v>415</v>
      </c>
      <c r="C36" s="35" t="s">
        <v>25</v>
      </c>
      <c r="D36" s="23" t="s">
        <v>17</v>
      </c>
      <c r="E36" s="263"/>
      <c r="F36" s="142"/>
      <c r="G36" s="20">
        <v>44290</v>
      </c>
      <c r="H36" s="134">
        <f t="shared" si="0"/>
        <v>44290</v>
      </c>
      <c r="I36" s="136"/>
      <c r="J36" s="136"/>
      <c r="K36" s="139"/>
      <c r="L36" s="136"/>
      <c r="M36" s="143"/>
      <c r="N36" s="159"/>
      <c r="O36" s="159"/>
    </row>
    <row r="37" spans="1:15" s="137" customFormat="1" ht="21.75" customHeight="1" x14ac:dyDescent="0.25">
      <c r="A37" s="35">
        <v>25</v>
      </c>
      <c r="B37" s="133" t="s">
        <v>561</v>
      </c>
      <c r="C37" s="35" t="s">
        <v>25</v>
      </c>
      <c r="D37" s="23">
        <v>10</v>
      </c>
      <c r="E37" s="263"/>
      <c r="F37" s="142"/>
      <c r="G37" s="122">
        <v>38110</v>
      </c>
      <c r="H37" s="134">
        <f t="shared" si="0"/>
        <v>381100</v>
      </c>
      <c r="I37" s="136"/>
      <c r="J37" s="136"/>
      <c r="K37" s="139"/>
      <c r="L37" s="136"/>
      <c r="M37" s="143"/>
      <c r="N37" s="159"/>
      <c r="O37" s="159"/>
    </row>
    <row r="38" spans="1:15" s="137" customFormat="1" ht="21.75" customHeight="1" x14ac:dyDescent="0.25">
      <c r="A38" s="35">
        <v>26</v>
      </c>
      <c r="B38" s="124" t="s">
        <v>562</v>
      </c>
      <c r="C38" s="35" t="s">
        <v>14</v>
      </c>
      <c r="D38" s="23">
        <v>22</v>
      </c>
      <c r="E38" s="263"/>
      <c r="F38" s="142"/>
      <c r="G38" s="20">
        <v>38110</v>
      </c>
      <c r="H38" s="134">
        <f t="shared" si="0"/>
        <v>838420</v>
      </c>
      <c r="I38" s="136"/>
      <c r="J38" s="136"/>
      <c r="K38" s="139"/>
      <c r="L38" s="136"/>
      <c r="M38" s="143"/>
      <c r="N38" s="159"/>
      <c r="O38" s="159"/>
    </row>
    <row r="39" spans="1:15" s="137" customFormat="1" ht="23.25" customHeight="1" x14ac:dyDescent="0.25">
      <c r="A39" s="127" t="s">
        <v>28</v>
      </c>
      <c r="B39" s="127"/>
      <c r="C39" s="35"/>
      <c r="D39" s="35"/>
      <c r="E39" s="35"/>
      <c r="F39" s="36"/>
      <c r="G39" s="134" t="s">
        <v>198</v>
      </c>
      <c r="H39" s="135">
        <f>I45+M42</f>
        <v>364030</v>
      </c>
      <c r="I39" s="136"/>
      <c r="J39" s="136"/>
      <c r="K39" s="183"/>
      <c r="L39" s="136"/>
      <c r="M39" s="143"/>
    </row>
    <row r="40" spans="1:15" s="137" customFormat="1" ht="23.25" customHeight="1" x14ac:dyDescent="0.25">
      <c r="A40" s="35">
        <v>1</v>
      </c>
      <c r="B40" s="120" t="s">
        <v>185</v>
      </c>
      <c r="C40" s="35" t="s">
        <v>12</v>
      </c>
      <c r="D40" s="23" t="s">
        <v>44</v>
      </c>
      <c r="E40" s="258"/>
      <c r="F40" s="184"/>
      <c r="G40" s="134">
        <v>65000</v>
      </c>
      <c r="H40" s="134">
        <f t="shared" si="0"/>
        <v>260000</v>
      </c>
      <c r="I40" s="136"/>
      <c r="J40" s="136"/>
      <c r="K40" s="183"/>
      <c r="L40" s="136"/>
      <c r="M40" s="141"/>
    </row>
    <row r="41" spans="1:15" s="137" customFormat="1" ht="23.25" customHeight="1" x14ac:dyDescent="0.25">
      <c r="A41" s="35">
        <v>2</v>
      </c>
      <c r="B41" s="148" t="s">
        <v>340</v>
      </c>
      <c r="C41" s="35" t="s">
        <v>25</v>
      </c>
      <c r="D41" s="23" t="s">
        <v>13</v>
      </c>
      <c r="E41" s="259"/>
      <c r="F41" s="184"/>
      <c r="G41" s="173">
        <v>4120</v>
      </c>
      <c r="H41" s="134">
        <f t="shared" si="0"/>
        <v>8240</v>
      </c>
      <c r="I41" s="136"/>
      <c r="J41" s="136"/>
      <c r="K41" s="183"/>
      <c r="L41" s="136"/>
      <c r="M41" s="143"/>
    </row>
    <row r="42" spans="1:15" s="137" customFormat="1" ht="23.25" customHeight="1" x14ac:dyDescent="0.25">
      <c r="A42" s="35">
        <v>3</v>
      </c>
      <c r="B42" s="132" t="s">
        <v>295</v>
      </c>
      <c r="C42" s="35" t="s">
        <v>36</v>
      </c>
      <c r="D42" s="23">
        <v>10</v>
      </c>
      <c r="E42" s="259"/>
      <c r="F42" s="184"/>
      <c r="G42" s="138">
        <v>2060</v>
      </c>
      <c r="H42" s="134">
        <f t="shared" si="0"/>
        <v>20600</v>
      </c>
      <c r="I42" s="160"/>
      <c r="J42" s="136" t="s">
        <v>192</v>
      </c>
      <c r="K42" s="136"/>
      <c r="L42" s="134">
        <v>80000</v>
      </c>
      <c r="M42" s="145">
        <f>K42*L42</f>
        <v>0</v>
      </c>
    </row>
    <row r="43" spans="1:15" s="137" customFormat="1" ht="23.25" customHeight="1" x14ac:dyDescent="0.25">
      <c r="A43" s="35">
        <v>4</v>
      </c>
      <c r="B43" s="132" t="s">
        <v>555</v>
      </c>
      <c r="C43" s="35" t="s">
        <v>36</v>
      </c>
      <c r="D43" s="23" t="s">
        <v>13</v>
      </c>
      <c r="E43" s="259"/>
      <c r="F43" s="184"/>
      <c r="G43" s="138">
        <v>7210</v>
      </c>
      <c r="H43" s="134">
        <f t="shared" si="0"/>
        <v>14420</v>
      </c>
      <c r="I43" s="160"/>
      <c r="J43" s="136"/>
      <c r="K43" s="136"/>
      <c r="L43" s="134"/>
      <c r="M43" s="145"/>
    </row>
    <row r="44" spans="1:15" s="137" customFormat="1" ht="23.25" customHeight="1" x14ac:dyDescent="0.25">
      <c r="A44" s="35">
        <v>5</v>
      </c>
      <c r="B44" s="132" t="s">
        <v>273</v>
      </c>
      <c r="C44" s="35" t="s">
        <v>14</v>
      </c>
      <c r="D44" s="23" t="s">
        <v>17</v>
      </c>
      <c r="E44" s="259"/>
      <c r="F44" s="184"/>
      <c r="G44" s="138">
        <v>18540</v>
      </c>
      <c r="H44" s="134">
        <f t="shared" si="0"/>
        <v>18540</v>
      </c>
      <c r="I44" s="160"/>
      <c r="J44" s="136"/>
      <c r="K44" s="136"/>
      <c r="L44" s="134"/>
      <c r="M44" s="145"/>
    </row>
    <row r="45" spans="1:15" ht="23.25" customHeight="1" x14ac:dyDescent="0.3">
      <c r="A45" s="35">
        <v>6</v>
      </c>
      <c r="B45" s="189" t="s">
        <v>550</v>
      </c>
      <c r="C45" s="35" t="s">
        <v>14</v>
      </c>
      <c r="D45" s="23" t="s">
        <v>15</v>
      </c>
      <c r="E45" s="259"/>
      <c r="F45" s="17"/>
      <c r="G45" s="60">
        <v>3090</v>
      </c>
      <c r="H45" s="134">
        <f t="shared" si="0"/>
        <v>21630</v>
      </c>
      <c r="I45" s="67">
        <f>SUM(H40:H46)</f>
        <v>364030</v>
      </c>
    </row>
    <row r="46" spans="1:15" ht="23.25" customHeight="1" x14ac:dyDescent="0.3">
      <c r="A46" s="35">
        <v>7</v>
      </c>
      <c r="B46" s="130" t="s">
        <v>344</v>
      </c>
      <c r="C46" s="35" t="s">
        <v>16</v>
      </c>
      <c r="D46" s="23" t="s">
        <v>17</v>
      </c>
      <c r="E46" s="259"/>
      <c r="F46" s="17"/>
      <c r="G46" s="60">
        <v>20600</v>
      </c>
      <c r="H46" s="134">
        <f t="shared" si="0"/>
        <v>20600</v>
      </c>
      <c r="I46" s="67"/>
    </row>
    <row r="47" spans="1:15" s="50" customFormat="1" ht="23.25" customHeight="1" x14ac:dyDescent="0.3">
      <c r="A47" s="251" t="s">
        <v>91</v>
      </c>
      <c r="B47" s="252"/>
      <c r="C47" s="8"/>
      <c r="D47" s="9"/>
      <c r="E47" s="8"/>
      <c r="F47" s="14"/>
      <c r="G47" s="60" t="s">
        <v>198</v>
      </c>
      <c r="H47" s="68">
        <f>SUM(H48:H50)</f>
        <v>222810</v>
      </c>
      <c r="N47"/>
      <c r="O47"/>
    </row>
    <row r="48" spans="1:15" s="50" customFormat="1" ht="23.25" customHeight="1" x14ac:dyDescent="0.3">
      <c r="A48" s="35">
        <v>1</v>
      </c>
      <c r="B48" s="132" t="s">
        <v>555</v>
      </c>
      <c r="C48" s="35" t="s">
        <v>36</v>
      </c>
      <c r="D48" s="23" t="s">
        <v>17</v>
      </c>
      <c r="E48" s="270"/>
      <c r="F48" s="45"/>
      <c r="G48" s="176">
        <v>7210</v>
      </c>
      <c r="H48" s="49">
        <f>D48*G48</f>
        <v>7210</v>
      </c>
      <c r="I48" s="67">
        <f>SUM(H48:H52)</f>
        <v>487520</v>
      </c>
      <c r="J48" s="50" t="s">
        <v>192</v>
      </c>
      <c r="K48" s="50">
        <v>0</v>
      </c>
      <c r="L48" s="49">
        <v>80000</v>
      </c>
      <c r="M48" s="67">
        <f>K48*L48</f>
        <v>0</v>
      </c>
      <c r="N48"/>
      <c r="O48"/>
    </row>
    <row r="49" spans="1:15" s="50" customFormat="1" ht="23.25" customHeight="1" x14ac:dyDescent="0.3">
      <c r="A49" s="35">
        <v>2</v>
      </c>
      <c r="B49" s="120" t="s">
        <v>344</v>
      </c>
      <c r="C49" s="35" t="s">
        <v>16</v>
      </c>
      <c r="D49" s="23" t="s">
        <v>17</v>
      </c>
      <c r="E49" s="271"/>
      <c r="F49" s="45"/>
      <c r="G49" s="176">
        <v>20600</v>
      </c>
      <c r="H49" s="49">
        <f>D49*G49</f>
        <v>20600</v>
      </c>
      <c r="I49" s="67"/>
      <c r="L49" s="49"/>
      <c r="M49" s="67"/>
      <c r="N49"/>
      <c r="O49"/>
    </row>
    <row r="50" spans="1:15" s="50" customFormat="1" ht="23.25" customHeight="1" x14ac:dyDescent="0.3">
      <c r="A50" s="35">
        <v>3</v>
      </c>
      <c r="B50" s="120" t="s">
        <v>185</v>
      </c>
      <c r="C50" s="35" t="s">
        <v>12</v>
      </c>
      <c r="D50" s="23" t="s">
        <v>18</v>
      </c>
      <c r="E50" s="271"/>
      <c r="F50" s="45"/>
      <c r="G50" s="176">
        <v>65000</v>
      </c>
      <c r="H50" s="49">
        <f>D50*G50</f>
        <v>195000</v>
      </c>
      <c r="I50" s="67"/>
      <c r="L50" s="49"/>
      <c r="M50" s="67"/>
      <c r="N50"/>
      <c r="O50"/>
    </row>
    <row r="51" spans="1:15" s="50" customFormat="1" ht="23.25" customHeight="1" x14ac:dyDescent="0.3">
      <c r="A51" s="35">
        <v>4</v>
      </c>
      <c r="B51" s="132" t="s">
        <v>556</v>
      </c>
      <c r="C51" s="35" t="s">
        <v>36</v>
      </c>
      <c r="D51" s="23" t="s">
        <v>17</v>
      </c>
      <c r="E51" s="177"/>
      <c r="F51" s="45"/>
      <c r="G51" s="176">
        <v>257500</v>
      </c>
      <c r="H51" s="49">
        <f>D51*G51</f>
        <v>257500</v>
      </c>
      <c r="I51" s="67"/>
      <c r="L51" s="49"/>
      <c r="M51" s="67"/>
      <c r="N51"/>
      <c r="O51"/>
    </row>
    <row r="52" spans="1:15" s="50" customFormat="1" ht="23.25" customHeight="1" x14ac:dyDescent="0.3">
      <c r="A52" s="35">
        <v>5</v>
      </c>
      <c r="B52" s="132" t="s">
        <v>393</v>
      </c>
      <c r="C52" s="35" t="s">
        <v>14</v>
      </c>
      <c r="D52" s="23" t="s">
        <v>17</v>
      </c>
      <c r="E52" s="177"/>
      <c r="F52" s="45"/>
      <c r="G52" s="176">
        <v>7210</v>
      </c>
      <c r="H52" s="49">
        <f>D52*G52</f>
        <v>7210</v>
      </c>
      <c r="I52" s="67"/>
      <c r="L52" s="49"/>
      <c r="M52" s="67"/>
      <c r="N52"/>
      <c r="O52"/>
    </row>
    <row r="53" spans="1:15" s="50" customFormat="1" ht="23.25" customHeight="1" x14ac:dyDescent="0.3">
      <c r="A53" s="251" t="s">
        <v>27</v>
      </c>
      <c r="B53" s="252"/>
      <c r="C53" s="8"/>
      <c r="D53" s="9"/>
      <c r="E53" s="8"/>
      <c r="F53" s="14"/>
      <c r="G53" s="60" t="s">
        <v>198</v>
      </c>
      <c r="H53" s="68">
        <f>SUM(I55)</f>
        <v>144420</v>
      </c>
      <c r="N53"/>
      <c r="O53"/>
    </row>
    <row r="54" spans="1:15" s="50" customFormat="1" ht="23.25" customHeight="1" x14ac:dyDescent="0.3">
      <c r="A54" s="35">
        <v>1</v>
      </c>
      <c r="B54" s="120" t="s">
        <v>557</v>
      </c>
      <c r="C54" s="125" t="s">
        <v>14</v>
      </c>
      <c r="D54" s="126" t="s">
        <v>13</v>
      </c>
      <c r="E54" s="270"/>
      <c r="F54" s="45"/>
      <c r="G54" s="176">
        <v>7210</v>
      </c>
      <c r="H54" s="49">
        <f t="shared" si="0"/>
        <v>14420</v>
      </c>
      <c r="N54"/>
      <c r="O54"/>
    </row>
    <row r="55" spans="1:15" s="50" customFormat="1" ht="23.25" customHeight="1" x14ac:dyDescent="0.3">
      <c r="A55" s="35">
        <v>2</v>
      </c>
      <c r="B55" s="120" t="s">
        <v>185</v>
      </c>
      <c r="C55" s="35" t="s">
        <v>12</v>
      </c>
      <c r="D55" s="23" t="s">
        <v>13</v>
      </c>
      <c r="E55" s="271"/>
      <c r="F55" s="45"/>
      <c r="G55" s="176">
        <v>65000</v>
      </c>
      <c r="H55" s="49">
        <f t="shared" si="0"/>
        <v>130000</v>
      </c>
      <c r="I55" s="67">
        <f>SUM(H54:H55)</f>
        <v>144420</v>
      </c>
      <c r="N55"/>
      <c r="O55"/>
    </row>
    <row r="56" spans="1:15" s="50" customFormat="1" ht="23.25" customHeight="1" x14ac:dyDescent="0.3">
      <c r="A56" s="35">
        <v>3</v>
      </c>
      <c r="B56" s="120" t="s">
        <v>482</v>
      </c>
      <c r="C56" s="35" t="s">
        <v>41</v>
      </c>
      <c r="D56" s="23" t="s">
        <v>17</v>
      </c>
      <c r="E56" s="177"/>
      <c r="F56" s="45"/>
      <c r="G56" s="176">
        <v>4120</v>
      </c>
      <c r="H56" s="49">
        <f t="shared" si="0"/>
        <v>4120</v>
      </c>
      <c r="I56" s="67"/>
      <c r="N56"/>
      <c r="O56"/>
    </row>
    <row r="57" spans="1:15" s="50" customFormat="1" ht="23.25" customHeight="1" x14ac:dyDescent="0.3">
      <c r="A57" s="272" t="s">
        <v>103</v>
      </c>
      <c r="B57" s="273"/>
      <c r="C57" s="8"/>
      <c r="D57" s="9"/>
      <c r="E57" s="7"/>
      <c r="F57" s="14"/>
      <c r="G57" s="60" t="s">
        <v>198</v>
      </c>
      <c r="H57" s="68">
        <f>I58+M58</f>
        <v>210340</v>
      </c>
      <c r="N57"/>
      <c r="O57"/>
    </row>
    <row r="58" spans="1:15" s="50" customFormat="1" ht="23.25" customHeight="1" x14ac:dyDescent="0.3">
      <c r="A58" s="35">
        <v>1</v>
      </c>
      <c r="B58" s="120" t="s">
        <v>185</v>
      </c>
      <c r="C58" s="35" t="s">
        <v>12</v>
      </c>
      <c r="D58" s="23" t="s">
        <v>17</v>
      </c>
      <c r="E58" s="269"/>
      <c r="F58" s="14"/>
      <c r="G58" s="60">
        <v>65000</v>
      </c>
      <c r="H58" s="49">
        <f t="shared" si="0"/>
        <v>65000</v>
      </c>
      <c r="I58" s="81">
        <f>SUM(G58:H61)</f>
        <v>210340</v>
      </c>
      <c r="J58" s="50" t="s">
        <v>192</v>
      </c>
      <c r="K58" s="50">
        <v>0</v>
      </c>
      <c r="L58" s="49">
        <v>80000</v>
      </c>
      <c r="N58"/>
      <c r="O58"/>
    </row>
    <row r="59" spans="1:15" s="50" customFormat="1" ht="23.25" customHeight="1" x14ac:dyDescent="0.3">
      <c r="A59" s="35">
        <v>2</v>
      </c>
      <c r="B59" s="120" t="s">
        <v>475</v>
      </c>
      <c r="C59" s="35" t="s">
        <v>14</v>
      </c>
      <c r="D59" s="23" t="s">
        <v>17</v>
      </c>
      <c r="E59" s="269"/>
      <c r="F59" s="14"/>
      <c r="G59" s="60">
        <v>15450</v>
      </c>
      <c r="H59" s="49">
        <f t="shared" si="0"/>
        <v>15450</v>
      </c>
      <c r="I59" s="81"/>
      <c r="L59" s="49"/>
      <c r="N59"/>
      <c r="O59"/>
    </row>
    <row r="60" spans="1:15" s="50" customFormat="1" ht="23.25" customHeight="1" x14ac:dyDescent="0.3">
      <c r="A60" s="35">
        <v>3</v>
      </c>
      <c r="B60" s="120" t="s">
        <v>57</v>
      </c>
      <c r="C60" s="35" t="s">
        <v>16</v>
      </c>
      <c r="D60" s="23" t="s">
        <v>17</v>
      </c>
      <c r="E60" s="269"/>
      <c r="F60" s="14"/>
      <c r="G60" s="60">
        <v>6180</v>
      </c>
      <c r="H60" s="49">
        <f t="shared" si="0"/>
        <v>6180</v>
      </c>
      <c r="I60" s="81"/>
      <c r="L60" s="49"/>
      <c r="N60"/>
      <c r="O60"/>
    </row>
    <row r="61" spans="1:15" s="50" customFormat="1" ht="23.25" customHeight="1" x14ac:dyDescent="0.3">
      <c r="A61" s="35">
        <v>4</v>
      </c>
      <c r="B61" s="120" t="s">
        <v>230</v>
      </c>
      <c r="C61" s="35" t="s">
        <v>16</v>
      </c>
      <c r="D61" s="23" t="s">
        <v>17</v>
      </c>
      <c r="E61" s="269"/>
      <c r="F61" s="14"/>
      <c r="G61" s="60">
        <v>18540</v>
      </c>
      <c r="H61" s="49">
        <f t="shared" si="0"/>
        <v>18540</v>
      </c>
      <c r="I61" s="81"/>
      <c r="L61" s="49"/>
      <c r="N61"/>
      <c r="O61"/>
    </row>
    <row r="62" spans="1:15" x14ac:dyDescent="0.3">
      <c r="A62" s="3"/>
      <c r="B62" s="3"/>
      <c r="C62" s="18"/>
      <c r="D62" s="18"/>
      <c r="E62" s="18"/>
      <c r="F62" s="3"/>
      <c r="H62" s="106">
        <f>H7+H12+H39+H47+H53+H57</f>
        <v>4960440</v>
      </c>
      <c r="I62" s="104" t="e">
        <f>I58+I55+I48+I45+#REF!+I11</f>
        <v>#REF!</v>
      </c>
      <c r="J62" s="104" t="e">
        <f>#REF!+M42+M15+#REF!</f>
        <v>#REF!</v>
      </c>
    </row>
    <row r="63" spans="1:15" ht="6.75" customHeight="1" x14ac:dyDescent="0.3">
      <c r="A63" s="3"/>
      <c r="B63" s="3"/>
      <c r="C63" s="18"/>
      <c r="D63" s="117"/>
      <c r="E63" s="117"/>
      <c r="F63" s="117"/>
      <c r="H63" s="105" t="s">
        <v>198</v>
      </c>
      <c r="I63" s="77" t="s">
        <v>199</v>
      </c>
      <c r="J63" s="77" t="s">
        <v>192</v>
      </c>
    </row>
    <row r="64" spans="1:15" x14ac:dyDescent="0.3">
      <c r="A64" s="19"/>
      <c r="B64" s="19"/>
      <c r="C64" s="18"/>
      <c r="D64" s="40"/>
      <c r="E64" s="249" t="s">
        <v>155</v>
      </c>
      <c r="F64" s="249"/>
    </row>
    <row r="65" spans="1:13" x14ac:dyDescent="0.3">
      <c r="A65" s="250" t="s">
        <v>313</v>
      </c>
      <c r="B65" s="250"/>
      <c r="C65" s="249" t="s">
        <v>311</v>
      </c>
      <c r="D65" s="249"/>
      <c r="E65" s="250" t="s">
        <v>31</v>
      </c>
      <c r="F65" s="250"/>
    </row>
    <row r="66" spans="1:13" x14ac:dyDescent="0.3">
      <c r="A66" s="3"/>
      <c r="B66" s="3"/>
      <c r="C66" s="18"/>
      <c r="D66" s="18"/>
      <c r="E66" s="20"/>
      <c r="F66" s="3"/>
    </row>
    <row r="67" spans="1:13" x14ac:dyDescent="0.3">
      <c r="A67" s="3"/>
      <c r="B67" s="3"/>
      <c r="C67" s="18"/>
      <c r="D67" s="18"/>
      <c r="E67" s="21"/>
      <c r="F67" s="3"/>
    </row>
    <row r="68" spans="1:13" x14ac:dyDescent="0.3">
      <c r="A68" s="3"/>
      <c r="B68" s="3"/>
      <c r="C68" s="18"/>
      <c r="D68" s="18"/>
      <c r="E68" s="20"/>
      <c r="F68" s="3"/>
    </row>
    <row r="69" spans="1:13" x14ac:dyDescent="0.3">
      <c r="A69" s="3"/>
      <c r="B69" s="3"/>
      <c r="C69" s="18"/>
      <c r="D69" s="18"/>
      <c r="E69" s="20"/>
      <c r="F69" s="3"/>
    </row>
    <row r="70" spans="1:13" x14ac:dyDescent="0.3">
      <c r="A70" s="249" t="s">
        <v>312</v>
      </c>
      <c r="B70" s="249"/>
      <c r="C70" s="249" t="s">
        <v>180</v>
      </c>
      <c r="D70" s="249"/>
      <c r="E70" s="249" t="s">
        <v>275</v>
      </c>
      <c r="F70" s="249"/>
    </row>
    <row r="71" spans="1:13" s="1" customFormat="1" x14ac:dyDescent="0.3">
      <c r="C71" s="27"/>
      <c r="D71" s="22"/>
      <c r="E71" s="249"/>
      <c r="F71" s="249"/>
      <c r="G71" s="49"/>
      <c r="H71" s="49"/>
      <c r="I71" s="50"/>
      <c r="J71" s="50"/>
      <c r="K71" s="49"/>
      <c r="L71" s="49"/>
      <c r="M71" s="49"/>
    </row>
    <row r="72" spans="1:13" s="1" customFormat="1" x14ac:dyDescent="0.3">
      <c r="A72" s="3"/>
      <c r="B72" s="3"/>
      <c r="C72" s="18"/>
      <c r="D72" s="18"/>
      <c r="E72" s="3"/>
      <c r="F72" s="3"/>
      <c r="G72" s="49"/>
      <c r="H72" s="49"/>
      <c r="I72" s="50"/>
      <c r="J72" s="50"/>
      <c r="K72" s="49"/>
      <c r="L72" s="49"/>
      <c r="M72" s="49"/>
    </row>
  </sheetData>
  <mergeCells count="27">
    <mergeCell ref="E71:F71"/>
    <mergeCell ref="E58:E61"/>
    <mergeCell ref="E64:F64"/>
    <mergeCell ref="A65:B65"/>
    <mergeCell ref="C65:D65"/>
    <mergeCell ref="E65:F65"/>
    <mergeCell ref="A70:B70"/>
    <mergeCell ref="C70:D70"/>
    <mergeCell ref="E70:F70"/>
    <mergeCell ref="A57:B57"/>
    <mergeCell ref="A5:F5"/>
    <mergeCell ref="A7:C7"/>
    <mergeCell ref="E8:E11"/>
    <mergeCell ref="A12:C12"/>
    <mergeCell ref="E40:E46"/>
    <mergeCell ref="A47:B47"/>
    <mergeCell ref="E48:E50"/>
    <mergeCell ref="A53:B53"/>
    <mergeCell ref="E54:E55"/>
    <mergeCell ref="E13:E26"/>
    <mergeCell ref="E27:E38"/>
    <mergeCell ref="A4:F4"/>
    <mergeCell ref="A1:B1"/>
    <mergeCell ref="C1:F1"/>
    <mergeCell ref="A2:B2"/>
    <mergeCell ref="C2:F2"/>
    <mergeCell ref="C3:F3"/>
  </mergeCells>
  <pageMargins left="0.52" right="0.2" top="0.48" bottom="0.52" header="0.38" footer="0.24"/>
  <pageSetup paperSize="9"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A46" workbookViewId="0">
      <selection activeCell="B58" sqref="B58"/>
    </sheetView>
  </sheetViews>
  <sheetFormatPr defaultRowHeight="18.75" x14ac:dyDescent="0.3"/>
  <cols>
    <col min="1" max="1" width="6.140625" customWidth="1"/>
    <col min="2" max="2" width="29.140625" customWidth="1"/>
    <col min="3" max="3" width="8" style="28" customWidth="1"/>
    <col min="4" max="4" width="13.85546875" customWidth="1"/>
    <col min="5" max="5" width="16.140625" customWidth="1"/>
    <col min="6" max="6" width="23.28515625" customWidth="1"/>
    <col min="7" max="7" width="11.42578125" style="49" bestFit="1" customWidth="1"/>
    <col min="8" max="8" width="15.28515625" style="49" customWidth="1"/>
    <col min="9" max="9" width="15.28515625" style="50" customWidth="1"/>
    <col min="10" max="10" width="13.5703125" style="50" customWidth="1"/>
    <col min="11" max="11" width="10.5703125" style="50" customWidth="1"/>
    <col min="12" max="12" width="13.140625" style="50" customWidth="1"/>
    <col min="13" max="13" width="12.42578125" style="50" customWidth="1"/>
    <col min="14" max="14" width="9.140625" style="50"/>
  </cols>
  <sheetData>
    <row r="1" spans="1:13" ht="19.5" customHeight="1" x14ac:dyDescent="0.3">
      <c r="A1" s="264" t="s">
        <v>0</v>
      </c>
      <c r="B1" s="264"/>
      <c r="C1" s="249" t="s">
        <v>1</v>
      </c>
      <c r="D1" s="249"/>
      <c r="E1" s="249"/>
      <c r="F1" s="249"/>
    </row>
    <row r="2" spans="1:13" ht="19.5" customHeight="1" x14ac:dyDescent="0.3">
      <c r="A2" s="249" t="s">
        <v>2</v>
      </c>
      <c r="B2" s="249"/>
      <c r="C2" s="279" t="s">
        <v>3</v>
      </c>
      <c r="D2" s="279"/>
      <c r="E2" s="279"/>
      <c r="F2" s="279"/>
    </row>
    <row r="3" spans="1:13" ht="3" customHeight="1" x14ac:dyDescent="0.3">
      <c r="A3" s="34"/>
      <c r="B3" s="34"/>
      <c r="C3" s="34"/>
      <c r="D3" s="2"/>
      <c r="E3" s="2"/>
      <c r="F3" s="3"/>
    </row>
    <row r="4" spans="1:13" ht="27" customHeight="1" x14ac:dyDescent="0.3">
      <c r="A4" s="278" t="s">
        <v>4</v>
      </c>
      <c r="B4" s="278"/>
      <c r="C4" s="278"/>
      <c r="D4" s="278"/>
      <c r="E4" s="278"/>
      <c r="F4" s="278"/>
    </row>
    <row r="5" spans="1:13" ht="22.5" customHeight="1" x14ac:dyDescent="0.3">
      <c r="A5" s="278" t="s">
        <v>46</v>
      </c>
      <c r="B5" s="278"/>
      <c r="C5" s="278"/>
      <c r="D5" s="278"/>
      <c r="E5" s="278"/>
      <c r="F5" s="278"/>
    </row>
    <row r="6" spans="1:13" ht="40.5" customHeight="1" x14ac:dyDescent="0.3">
      <c r="A6" s="253" t="s">
        <v>47</v>
      </c>
      <c r="B6" s="253"/>
      <c r="C6" s="253"/>
      <c r="D6" s="253"/>
      <c r="E6" s="253"/>
      <c r="F6" s="253"/>
      <c r="G6" s="4"/>
      <c r="H6" s="4"/>
    </row>
    <row r="7" spans="1:13" ht="20.25" customHeight="1" x14ac:dyDescent="0.3">
      <c r="A7" s="5" t="s">
        <v>5</v>
      </c>
      <c r="B7" s="5" t="s">
        <v>6</v>
      </c>
      <c r="C7" s="5" t="s">
        <v>7</v>
      </c>
      <c r="D7" s="5" t="s">
        <v>8</v>
      </c>
      <c r="E7" s="5" t="s">
        <v>9</v>
      </c>
      <c r="F7" s="5" t="s">
        <v>10</v>
      </c>
    </row>
    <row r="8" spans="1:13" ht="20.25" customHeight="1" x14ac:dyDescent="0.3">
      <c r="A8" s="6" t="s">
        <v>11</v>
      </c>
      <c r="B8" s="7"/>
      <c r="C8" s="8"/>
      <c r="D8" s="8"/>
      <c r="E8" s="258"/>
      <c r="F8" s="7"/>
      <c r="G8" s="49" t="s">
        <v>198</v>
      </c>
      <c r="H8" s="68">
        <f>I17+M9+M12</f>
        <v>827500</v>
      </c>
    </row>
    <row r="9" spans="1:13" ht="20.100000000000001" customHeight="1" x14ac:dyDescent="0.3">
      <c r="A9" s="7">
        <v>1</v>
      </c>
      <c r="B9" s="7" t="s">
        <v>42</v>
      </c>
      <c r="C9" s="8" t="s">
        <v>12</v>
      </c>
      <c r="D9" s="9" t="s">
        <v>17</v>
      </c>
      <c r="E9" s="259"/>
      <c r="F9" s="7"/>
      <c r="G9" s="60">
        <v>70000</v>
      </c>
      <c r="H9" s="49">
        <f>D9*G9</f>
        <v>70000</v>
      </c>
      <c r="J9" s="50" t="s">
        <v>22</v>
      </c>
      <c r="K9" s="109" t="s">
        <v>23</v>
      </c>
      <c r="L9" s="79">
        <v>65000</v>
      </c>
      <c r="M9" s="102">
        <f>K9*L9</f>
        <v>325000</v>
      </c>
    </row>
    <row r="10" spans="1:13" ht="20.100000000000001" customHeight="1" x14ac:dyDescent="0.3">
      <c r="A10" s="7">
        <v>2</v>
      </c>
      <c r="B10" s="7" t="s">
        <v>48</v>
      </c>
      <c r="C10" s="8" t="s">
        <v>12</v>
      </c>
      <c r="D10" s="9" t="s">
        <v>13</v>
      </c>
      <c r="E10" s="259"/>
      <c r="F10" s="7" t="s">
        <v>49</v>
      </c>
      <c r="G10" s="60">
        <v>40000</v>
      </c>
      <c r="H10" s="49">
        <f t="shared" ref="H10:H58" si="0">D10*G10</f>
        <v>80000</v>
      </c>
      <c r="K10" s="53"/>
      <c r="M10" s="79"/>
    </row>
    <row r="11" spans="1:13" ht="20.100000000000001" customHeight="1" x14ac:dyDescent="0.3">
      <c r="A11" s="7">
        <v>3</v>
      </c>
      <c r="B11" s="7" t="s">
        <v>50</v>
      </c>
      <c r="C11" s="8" t="s">
        <v>16</v>
      </c>
      <c r="D11" s="9" t="s">
        <v>17</v>
      </c>
      <c r="E11" s="259"/>
      <c r="F11" s="7"/>
      <c r="G11" s="60">
        <v>25000</v>
      </c>
      <c r="H11" s="49">
        <f t="shared" si="0"/>
        <v>25000</v>
      </c>
      <c r="K11" s="53"/>
      <c r="M11" s="79"/>
    </row>
    <row r="12" spans="1:13" ht="20.100000000000001" customHeight="1" x14ac:dyDescent="0.3">
      <c r="A12" s="7">
        <v>4</v>
      </c>
      <c r="B12" s="7" t="s">
        <v>51</v>
      </c>
      <c r="C12" s="8" t="s">
        <v>41</v>
      </c>
      <c r="D12" s="9" t="s">
        <v>18</v>
      </c>
      <c r="E12" s="259"/>
      <c r="F12" s="7"/>
      <c r="G12" s="60">
        <v>2500</v>
      </c>
      <c r="H12" s="49">
        <f t="shared" si="0"/>
        <v>7500</v>
      </c>
      <c r="J12" s="50" t="s">
        <v>192</v>
      </c>
      <c r="K12" s="53">
        <v>2</v>
      </c>
      <c r="L12" s="79">
        <v>80000</v>
      </c>
      <c r="M12" s="102">
        <f>K12*L12</f>
        <v>160000</v>
      </c>
    </row>
    <row r="13" spans="1:13" ht="20.100000000000001" customHeight="1" x14ac:dyDescent="0.3">
      <c r="A13" s="7">
        <v>5</v>
      </c>
      <c r="B13" s="7" t="s">
        <v>52</v>
      </c>
      <c r="C13" s="8" t="s">
        <v>14</v>
      </c>
      <c r="D13" s="9" t="s">
        <v>53</v>
      </c>
      <c r="E13" s="259"/>
      <c r="F13" s="24"/>
      <c r="G13" s="60">
        <v>6000</v>
      </c>
      <c r="H13" s="49">
        <f t="shared" si="0"/>
        <v>48000</v>
      </c>
      <c r="K13" s="65"/>
      <c r="M13" s="79"/>
    </row>
    <row r="14" spans="1:13" ht="20.100000000000001" customHeight="1" x14ac:dyDescent="0.3">
      <c r="A14" s="7">
        <v>6</v>
      </c>
      <c r="B14" s="7" t="s">
        <v>54</v>
      </c>
      <c r="C14" s="8" t="s">
        <v>55</v>
      </c>
      <c r="D14" s="9" t="s">
        <v>17</v>
      </c>
      <c r="E14" s="259"/>
      <c r="F14" s="24"/>
      <c r="G14" s="60">
        <v>75000</v>
      </c>
      <c r="H14" s="49">
        <f t="shared" si="0"/>
        <v>75000</v>
      </c>
      <c r="K14" s="65"/>
      <c r="M14" s="79"/>
    </row>
    <row r="15" spans="1:13" ht="20.100000000000001" customHeight="1" x14ac:dyDescent="0.3">
      <c r="A15" s="7">
        <v>7</v>
      </c>
      <c r="B15" s="7" t="s">
        <v>40</v>
      </c>
      <c r="C15" s="8" t="s">
        <v>34</v>
      </c>
      <c r="D15" s="9" t="s">
        <v>18</v>
      </c>
      <c r="E15" s="259"/>
      <c r="F15" s="7"/>
      <c r="G15" s="60">
        <v>7000</v>
      </c>
      <c r="H15" s="49">
        <f t="shared" si="0"/>
        <v>21000</v>
      </c>
      <c r="J15" s="66"/>
      <c r="K15" s="65"/>
      <c r="M15" s="79"/>
    </row>
    <row r="16" spans="1:13" ht="20.100000000000001" customHeight="1" x14ac:dyDescent="0.3">
      <c r="A16" s="7">
        <v>8</v>
      </c>
      <c r="B16" s="7" t="s">
        <v>56</v>
      </c>
      <c r="C16" s="8" t="s">
        <v>16</v>
      </c>
      <c r="D16" s="9" t="s">
        <v>13</v>
      </c>
      <c r="E16" s="259"/>
      <c r="F16" s="7"/>
      <c r="G16" s="60">
        <v>3500</v>
      </c>
      <c r="H16" s="49">
        <f t="shared" si="0"/>
        <v>7000</v>
      </c>
      <c r="J16" s="66"/>
      <c r="K16" s="65"/>
      <c r="M16" s="79"/>
    </row>
    <row r="17" spans="1:15" ht="20.100000000000001" customHeight="1" x14ac:dyDescent="0.3">
      <c r="A17" s="7">
        <v>9</v>
      </c>
      <c r="B17" s="7" t="s">
        <v>57</v>
      </c>
      <c r="C17" s="8" t="s">
        <v>16</v>
      </c>
      <c r="D17" s="9" t="s">
        <v>13</v>
      </c>
      <c r="E17" s="260"/>
      <c r="F17" s="7"/>
      <c r="G17" s="60">
        <v>4500</v>
      </c>
      <c r="H17" s="49">
        <f t="shared" si="0"/>
        <v>9000</v>
      </c>
      <c r="I17" s="67">
        <f>SUM(H9:H17)</f>
        <v>342500</v>
      </c>
      <c r="J17" s="66"/>
      <c r="K17" s="65"/>
      <c r="M17" s="79"/>
    </row>
    <row r="18" spans="1:15" ht="18.75" customHeight="1" x14ac:dyDescent="0.3">
      <c r="A18" s="6" t="s">
        <v>21</v>
      </c>
      <c r="B18" s="7"/>
      <c r="C18" s="8"/>
      <c r="D18" s="8"/>
      <c r="E18" s="7"/>
      <c r="F18" s="7"/>
      <c r="G18" s="49" t="s">
        <v>198</v>
      </c>
      <c r="H18" s="68">
        <f>I45+M21+M25</f>
        <v>5051500</v>
      </c>
      <c r="K18" s="53"/>
      <c r="M18" s="79"/>
    </row>
    <row r="19" spans="1:15" ht="20.100000000000001" customHeight="1" x14ac:dyDescent="0.3">
      <c r="A19" s="10">
        <v>1</v>
      </c>
      <c r="B19" s="7" t="s">
        <v>22</v>
      </c>
      <c r="C19" s="35" t="s">
        <v>12</v>
      </c>
      <c r="D19" s="35">
        <v>27</v>
      </c>
      <c r="E19" s="258"/>
      <c r="F19" s="7"/>
      <c r="G19" s="71"/>
      <c r="H19" s="49">
        <f t="shared" si="0"/>
        <v>0</v>
      </c>
      <c r="I19" s="72"/>
      <c r="J19" s="53" t="s">
        <v>188</v>
      </c>
      <c r="K19" s="50">
        <v>12</v>
      </c>
      <c r="L19" s="62">
        <v>72000</v>
      </c>
      <c r="M19" s="79">
        <f>K19*L19</f>
        <v>864000</v>
      </c>
    </row>
    <row r="20" spans="1:15" ht="20.100000000000001" customHeight="1" x14ac:dyDescent="0.3">
      <c r="A20" s="10">
        <v>2</v>
      </c>
      <c r="B20" s="7" t="s">
        <v>86</v>
      </c>
      <c r="C20" s="35" t="s">
        <v>16</v>
      </c>
      <c r="D20" s="23" t="s">
        <v>23</v>
      </c>
      <c r="E20" s="259"/>
      <c r="F20" s="7"/>
      <c r="G20" s="74">
        <v>3500</v>
      </c>
      <c r="H20" s="49">
        <f t="shared" si="0"/>
        <v>17500</v>
      </c>
      <c r="I20" s="72"/>
      <c r="J20" s="53" t="s">
        <v>189</v>
      </c>
      <c r="K20" s="50">
        <v>7</v>
      </c>
      <c r="L20" s="62">
        <v>65000</v>
      </c>
      <c r="M20" s="79">
        <f>K20*L20</f>
        <v>455000</v>
      </c>
    </row>
    <row r="21" spans="1:15" ht="20.100000000000001" customHeight="1" x14ac:dyDescent="0.3">
      <c r="A21" s="10">
        <v>3</v>
      </c>
      <c r="B21" s="7" t="s">
        <v>87</v>
      </c>
      <c r="C21" s="35" t="s">
        <v>36</v>
      </c>
      <c r="D21" s="23" t="s">
        <v>17</v>
      </c>
      <c r="E21" s="259"/>
      <c r="F21" s="7"/>
      <c r="G21" s="74">
        <v>8000</v>
      </c>
      <c r="H21" s="49">
        <f t="shared" si="0"/>
        <v>8000</v>
      </c>
      <c r="I21" s="72"/>
      <c r="K21" s="53"/>
      <c r="L21" s="62"/>
      <c r="M21" s="102">
        <f>SUM(M19:M20)</f>
        <v>1319000</v>
      </c>
    </row>
    <row r="22" spans="1:15" ht="20.100000000000001" customHeight="1" x14ac:dyDescent="0.3">
      <c r="A22" s="10">
        <v>4</v>
      </c>
      <c r="B22" s="7" t="s">
        <v>33</v>
      </c>
      <c r="C22" s="35" t="s">
        <v>36</v>
      </c>
      <c r="D22" s="23">
        <v>40</v>
      </c>
      <c r="E22" s="259"/>
      <c r="F22" s="7"/>
      <c r="G22" s="74">
        <v>1800</v>
      </c>
      <c r="H22" s="49">
        <f t="shared" si="0"/>
        <v>72000</v>
      </c>
      <c r="K22" s="53"/>
      <c r="L22" s="62"/>
      <c r="M22" s="79"/>
    </row>
    <row r="23" spans="1:15" ht="20.100000000000001" customHeight="1" x14ac:dyDescent="0.3">
      <c r="A23" s="10">
        <v>5</v>
      </c>
      <c r="B23" s="3" t="s">
        <v>58</v>
      </c>
      <c r="C23" s="35" t="s">
        <v>36</v>
      </c>
      <c r="D23" s="23" t="s">
        <v>13</v>
      </c>
      <c r="E23" s="259"/>
      <c r="F23" s="7"/>
      <c r="G23" s="60">
        <v>3500</v>
      </c>
      <c r="H23" s="49">
        <f t="shared" si="0"/>
        <v>7000</v>
      </c>
      <c r="K23" s="53"/>
      <c r="L23" s="62"/>
      <c r="M23" s="79"/>
    </row>
    <row r="24" spans="1:15" ht="20.100000000000001" customHeight="1" x14ac:dyDescent="0.3">
      <c r="A24" s="10">
        <v>6</v>
      </c>
      <c r="B24" s="7" t="s">
        <v>40</v>
      </c>
      <c r="C24" s="35" t="s">
        <v>34</v>
      </c>
      <c r="D24" s="23" t="s">
        <v>18</v>
      </c>
      <c r="E24" s="259"/>
      <c r="F24" s="7"/>
      <c r="G24" s="60">
        <v>7000</v>
      </c>
      <c r="H24" s="49">
        <f t="shared" si="0"/>
        <v>21000</v>
      </c>
      <c r="K24" s="53"/>
      <c r="L24" s="62"/>
      <c r="M24" s="79"/>
    </row>
    <row r="25" spans="1:15" ht="20.100000000000001" customHeight="1" x14ac:dyDescent="0.3">
      <c r="A25" s="10">
        <v>7</v>
      </c>
      <c r="B25" s="7" t="s">
        <v>59</v>
      </c>
      <c r="C25" s="8" t="s">
        <v>41</v>
      </c>
      <c r="D25" s="11" t="s">
        <v>17</v>
      </c>
      <c r="E25" s="259"/>
      <c r="F25" s="7"/>
      <c r="G25" s="60">
        <v>14000</v>
      </c>
      <c r="H25" s="49">
        <f t="shared" si="0"/>
        <v>14000</v>
      </c>
      <c r="J25" s="50" t="s">
        <v>200</v>
      </c>
      <c r="K25" s="53">
        <v>1</v>
      </c>
      <c r="L25" s="62">
        <v>521000</v>
      </c>
      <c r="M25" s="102">
        <f>K25*L25</f>
        <v>521000</v>
      </c>
    </row>
    <row r="26" spans="1:15" ht="20.100000000000001" customHeight="1" x14ac:dyDescent="0.3">
      <c r="A26" s="10">
        <v>8</v>
      </c>
      <c r="B26" s="7" t="s">
        <v>60</v>
      </c>
      <c r="C26" s="8" t="s">
        <v>36</v>
      </c>
      <c r="D26" s="11" t="s">
        <v>44</v>
      </c>
      <c r="E26" s="259"/>
      <c r="F26" s="7"/>
      <c r="G26" s="60">
        <v>26000</v>
      </c>
      <c r="H26" s="49">
        <f t="shared" si="0"/>
        <v>104000</v>
      </c>
      <c r="K26" s="53"/>
      <c r="N26" s="107"/>
    </row>
    <row r="27" spans="1:15" ht="20.100000000000001" customHeight="1" x14ac:dyDescent="0.3">
      <c r="A27" s="10">
        <v>9</v>
      </c>
      <c r="B27" s="15" t="s">
        <v>61</v>
      </c>
      <c r="C27" s="8" t="s">
        <v>36</v>
      </c>
      <c r="D27" s="11" t="s">
        <v>17</v>
      </c>
      <c r="E27" s="259"/>
      <c r="F27" s="8"/>
      <c r="G27" s="60">
        <v>85000</v>
      </c>
      <c r="H27" s="49">
        <f t="shared" si="0"/>
        <v>85000</v>
      </c>
      <c r="K27" s="53"/>
      <c r="M27" s="79"/>
      <c r="N27" s="79"/>
      <c r="O27" s="31"/>
    </row>
    <row r="28" spans="1:15" ht="20.100000000000001" customHeight="1" x14ac:dyDescent="0.3">
      <c r="A28" s="10">
        <v>10</v>
      </c>
      <c r="B28" s="15" t="s">
        <v>62</v>
      </c>
      <c r="C28" s="8" t="s">
        <v>63</v>
      </c>
      <c r="D28" s="12" t="s">
        <v>64</v>
      </c>
      <c r="E28" s="259"/>
      <c r="F28" s="8"/>
      <c r="G28" s="60">
        <v>7000</v>
      </c>
      <c r="H28" s="49">
        <f t="shared" si="0"/>
        <v>105000</v>
      </c>
      <c r="K28" s="53"/>
      <c r="N28" s="108"/>
    </row>
    <row r="29" spans="1:15" ht="20.100000000000001" customHeight="1" x14ac:dyDescent="0.3">
      <c r="A29" s="10">
        <v>11</v>
      </c>
      <c r="B29" s="15" t="s">
        <v>65</v>
      </c>
      <c r="C29" s="8" t="s">
        <v>20</v>
      </c>
      <c r="D29" s="12" t="s">
        <v>44</v>
      </c>
      <c r="E29" s="259"/>
      <c r="F29" s="8"/>
      <c r="G29" s="60">
        <v>14000</v>
      </c>
      <c r="H29" s="49">
        <f t="shared" si="0"/>
        <v>56000</v>
      </c>
      <c r="K29" s="53"/>
      <c r="M29" s="79"/>
      <c r="N29" s="66"/>
      <c r="O29" s="26"/>
    </row>
    <row r="30" spans="1:15" ht="20.100000000000001" customHeight="1" x14ac:dyDescent="0.3">
      <c r="A30" s="10">
        <v>12</v>
      </c>
      <c r="B30" s="7" t="s">
        <v>66</v>
      </c>
      <c r="C30" s="8" t="s">
        <v>16</v>
      </c>
      <c r="D30" s="12" t="s">
        <v>17</v>
      </c>
      <c r="E30" s="259"/>
      <c r="F30" s="8"/>
      <c r="G30" s="60">
        <v>20000</v>
      </c>
      <c r="H30" s="49">
        <f t="shared" si="0"/>
        <v>20000</v>
      </c>
      <c r="K30" s="53"/>
      <c r="L30" s="81"/>
      <c r="N30" s="91"/>
      <c r="O30" s="29"/>
    </row>
    <row r="31" spans="1:15" ht="20.100000000000001" customHeight="1" x14ac:dyDescent="0.3">
      <c r="A31" s="10">
        <v>13</v>
      </c>
      <c r="B31" s="7" t="s">
        <v>42</v>
      </c>
      <c r="C31" s="8" t="s">
        <v>12</v>
      </c>
      <c r="D31" s="12" t="s">
        <v>17</v>
      </c>
      <c r="E31" s="259"/>
      <c r="F31" s="8"/>
      <c r="G31" s="60">
        <v>70000</v>
      </c>
      <c r="H31" s="49">
        <f t="shared" si="0"/>
        <v>70000</v>
      </c>
      <c r="K31" s="53"/>
      <c r="L31" s="81"/>
      <c r="M31" s="79"/>
    </row>
    <row r="32" spans="1:15" ht="20.100000000000001" customHeight="1" x14ac:dyDescent="0.3">
      <c r="A32" s="10">
        <v>14</v>
      </c>
      <c r="B32" s="7" t="s">
        <v>67</v>
      </c>
      <c r="C32" s="8" t="s">
        <v>68</v>
      </c>
      <c r="D32" s="12" t="s">
        <v>17</v>
      </c>
      <c r="E32" s="259"/>
      <c r="F32" s="8"/>
      <c r="G32" s="60">
        <v>17000</v>
      </c>
      <c r="H32" s="49">
        <f t="shared" si="0"/>
        <v>17000</v>
      </c>
      <c r="K32" s="53"/>
      <c r="L32" s="81"/>
      <c r="M32" s="79"/>
    </row>
    <row r="33" spans="1:13" ht="37.5" customHeight="1" x14ac:dyDescent="0.3">
      <c r="A33" s="38">
        <v>15</v>
      </c>
      <c r="B33" s="36" t="s">
        <v>69</v>
      </c>
      <c r="C33" s="35" t="s">
        <v>36</v>
      </c>
      <c r="D33" s="37" t="s">
        <v>13</v>
      </c>
      <c r="E33" s="259"/>
      <c r="F33" s="39" t="s">
        <v>83</v>
      </c>
      <c r="G33" s="60">
        <v>125000</v>
      </c>
      <c r="H33" s="49">
        <f t="shared" si="0"/>
        <v>250000</v>
      </c>
      <c r="K33" s="53"/>
      <c r="L33" s="81"/>
      <c r="M33" s="79"/>
    </row>
    <row r="34" spans="1:13" ht="20.100000000000001" customHeight="1" x14ac:dyDescent="0.3">
      <c r="A34" s="10">
        <v>16</v>
      </c>
      <c r="B34" s="36" t="s">
        <v>24</v>
      </c>
      <c r="C34" s="8" t="s">
        <v>26</v>
      </c>
      <c r="D34" s="12" t="s">
        <v>70</v>
      </c>
      <c r="E34" s="259"/>
      <c r="F34" s="8"/>
      <c r="G34" s="60">
        <v>49000</v>
      </c>
      <c r="H34" s="49">
        <f t="shared" si="0"/>
        <v>294000</v>
      </c>
      <c r="K34" s="53"/>
      <c r="L34" s="81"/>
      <c r="M34" s="79"/>
    </row>
    <row r="35" spans="1:13" ht="20.100000000000001" customHeight="1" x14ac:dyDescent="0.3">
      <c r="A35" s="10">
        <v>17</v>
      </c>
      <c r="B35" s="7" t="s">
        <v>71</v>
      </c>
      <c r="C35" s="8" t="s">
        <v>25</v>
      </c>
      <c r="D35" s="12" t="s">
        <v>18</v>
      </c>
      <c r="E35" s="259"/>
      <c r="F35" s="8"/>
      <c r="G35" s="60">
        <v>32000</v>
      </c>
      <c r="H35" s="49">
        <f t="shared" si="0"/>
        <v>96000</v>
      </c>
      <c r="K35" s="53"/>
      <c r="L35" s="81"/>
      <c r="M35" s="79"/>
    </row>
    <row r="36" spans="1:13" ht="20.100000000000001" customHeight="1" x14ac:dyDescent="0.3">
      <c r="A36" s="10">
        <v>18</v>
      </c>
      <c r="B36" s="7" t="s">
        <v>72</v>
      </c>
      <c r="C36" s="8" t="s">
        <v>25</v>
      </c>
      <c r="D36" s="12" t="s">
        <v>17</v>
      </c>
      <c r="E36" s="259"/>
      <c r="F36" s="7"/>
      <c r="G36" s="74">
        <v>28000</v>
      </c>
      <c r="H36" s="49">
        <f t="shared" si="0"/>
        <v>28000</v>
      </c>
      <c r="K36" s="86"/>
      <c r="L36" s="72"/>
      <c r="M36" s="79"/>
    </row>
    <row r="37" spans="1:13" ht="20.100000000000001" customHeight="1" x14ac:dyDescent="0.3">
      <c r="A37" s="10">
        <v>19</v>
      </c>
      <c r="B37" s="7" t="s">
        <v>73</v>
      </c>
      <c r="C37" s="8" t="s">
        <v>25</v>
      </c>
      <c r="D37" s="13" t="s">
        <v>44</v>
      </c>
      <c r="E37" s="259"/>
      <c r="F37" s="7"/>
      <c r="G37" s="74">
        <v>35000</v>
      </c>
      <c r="H37" s="49">
        <f t="shared" si="0"/>
        <v>140000</v>
      </c>
      <c r="K37" s="86"/>
      <c r="L37" s="72"/>
      <c r="M37" s="79"/>
    </row>
    <row r="38" spans="1:13" ht="20.100000000000001" customHeight="1" x14ac:dyDescent="0.3">
      <c r="A38" s="10">
        <v>20</v>
      </c>
      <c r="B38" s="7" t="s">
        <v>74</v>
      </c>
      <c r="C38" s="8" t="s">
        <v>25</v>
      </c>
      <c r="D38" s="9" t="s">
        <v>18</v>
      </c>
      <c r="E38" s="259"/>
      <c r="F38" s="7"/>
      <c r="G38" s="74">
        <v>155000</v>
      </c>
      <c r="H38" s="49">
        <f t="shared" si="0"/>
        <v>465000</v>
      </c>
      <c r="L38" s="72"/>
      <c r="M38" s="79"/>
    </row>
    <row r="39" spans="1:13" ht="20.100000000000001" customHeight="1" x14ac:dyDescent="0.3">
      <c r="A39" s="10">
        <v>21</v>
      </c>
      <c r="B39" s="7" t="s">
        <v>75</v>
      </c>
      <c r="C39" s="8" t="s">
        <v>25</v>
      </c>
      <c r="D39" s="9" t="s">
        <v>17</v>
      </c>
      <c r="E39" s="259"/>
      <c r="F39" s="7"/>
      <c r="G39" s="74">
        <v>63000</v>
      </c>
      <c r="H39" s="49">
        <f t="shared" si="0"/>
        <v>63000</v>
      </c>
      <c r="K39" s="86"/>
      <c r="L39" s="72"/>
      <c r="M39" s="79"/>
    </row>
    <row r="40" spans="1:13" ht="20.100000000000001" customHeight="1" x14ac:dyDescent="0.3">
      <c r="A40" s="10">
        <v>22</v>
      </c>
      <c r="B40" s="7" t="s">
        <v>76</v>
      </c>
      <c r="C40" s="8" t="s">
        <v>77</v>
      </c>
      <c r="D40" s="13" t="s">
        <v>17</v>
      </c>
      <c r="E40" s="259"/>
      <c r="F40" s="16"/>
      <c r="G40" s="74">
        <v>16000</v>
      </c>
      <c r="H40" s="49">
        <f t="shared" si="0"/>
        <v>16000</v>
      </c>
      <c r="K40" s="86"/>
      <c r="L40" s="72"/>
      <c r="M40" s="79"/>
    </row>
    <row r="41" spans="1:13" ht="20.100000000000001" customHeight="1" x14ac:dyDescent="0.3">
      <c r="A41" s="10">
        <v>23</v>
      </c>
      <c r="B41" s="7" t="s">
        <v>78</v>
      </c>
      <c r="C41" s="8" t="s">
        <v>36</v>
      </c>
      <c r="D41" s="13" t="s">
        <v>13</v>
      </c>
      <c r="E41" s="259"/>
      <c r="F41" s="7"/>
      <c r="G41" s="74">
        <v>26000</v>
      </c>
      <c r="H41" s="49">
        <f t="shared" si="0"/>
        <v>52000</v>
      </c>
      <c r="K41" s="86"/>
      <c r="M41" s="79"/>
    </row>
    <row r="42" spans="1:13" ht="20.100000000000001" customHeight="1" x14ac:dyDescent="0.3">
      <c r="A42" s="10">
        <v>24</v>
      </c>
      <c r="B42" s="7" t="s">
        <v>79</v>
      </c>
      <c r="C42" s="8" t="s">
        <v>36</v>
      </c>
      <c r="D42" s="13" t="s">
        <v>17</v>
      </c>
      <c r="E42" s="259"/>
      <c r="F42" s="7"/>
      <c r="G42" s="74">
        <v>103000</v>
      </c>
      <c r="H42" s="49">
        <f t="shared" si="0"/>
        <v>103000</v>
      </c>
      <c r="K42" s="86"/>
      <c r="M42" s="79"/>
    </row>
    <row r="43" spans="1:13" ht="20.100000000000001" customHeight="1" x14ac:dyDescent="0.3">
      <c r="A43" s="10">
        <v>25</v>
      </c>
      <c r="B43" s="7" t="s">
        <v>80</v>
      </c>
      <c r="C43" s="8" t="s">
        <v>14</v>
      </c>
      <c r="D43" s="9" t="s">
        <v>13</v>
      </c>
      <c r="E43" s="259"/>
      <c r="F43" s="7"/>
      <c r="G43" s="49">
        <v>36000</v>
      </c>
      <c r="H43" s="49">
        <f t="shared" si="0"/>
        <v>72000</v>
      </c>
      <c r="K43" s="53"/>
      <c r="M43" s="79"/>
    </row>
    <row r="44" spans="1:13" ht="20.100000000000001" customHeight="1" x14ac:dyDescent="0.3">
      <c r="A44" s="10">
        <v>26</v>
      </c>
      <c r="B44" s="7" t="s">
        <v>38</v>
      </c>
      <c r="C44" s="8" t="s">
        <v>14</v>
      </c>
      <c r="D44" s="9" t="s">
        <v>17</v>
      </c>
      <c r="E44" s="259"/>
      <c r="F44" s="7"/>
      <c r="G44" s="49">
        <v>36000</v>
      </c>
      <c r="H44" s="49">
        <f t="shared" si="0"/>
        <v>36000</v>
      </c>
      <c r="K44" s="53"/>
      <c r="M44" s="79"/>
    </row>
    <row r="45" spans="1:13" ht="20.100000000000001" customHeight="1" x14ac:dyDescent="0.3">
      <c r="A45" s="10">
        <v>27</v>
      </c>
      <c r="B45" s="7" t="s">
        <v>81</v>
      </c>
      <c r="C45" s="8" t="s">
        <v>14</v>
      </c>
      <c r="D45" s="9" t="s">
        <v>82</v>
      </c>
      <c r="E45" s="260"/>
      <c r="F45" s="7"/>
      <c r="G45" s="49">
        <v>40000</v>
      </c>
      <c r="H45" s="49">
        <f t="shared" si="0"/>
        <v>1000000</v>
      </c>
      <c r="I45" s="67">
        <f>SUM(H20:H45)</f>
        <v>3211500</v>
      </c>
      <c r="K45" s="53"/>
      <c r="M45" s="79"/>
    </row>
    <row r="46" spans="1:13" ht="21" customHeight="1" x14ac:dyDescent="0.3">
      <c r="A46" s="280" t="s">
        <v>27</v>
      </c>
      <c r="B46" s="281"/>
      <c r="C46" s="8"/>
      <c r="D46" s="8"/>
      <c r="E46" s="8"/>
      <c r="F46" s="14"/>
      <c r="G46" s="49" t="s">
        <v>198</v>
      </c>
      <c r="H46" s="68">
        <f>I49+M47</f>
        <v>223000</v>
      </c>
      <c r="K46" s="86"/>
      <c r="M46" s="79"/>
    </row>
    <row r="47" spans="1:13" ht="20.100000000000001" customHeight="1" x14ac:dyDescent="0.3">
      <c r="A47" s="10">
        <v>1</v>
      </c>
      <c r="B47" s="25" t="s">
        <v>84</v>
      </c>
      <c r="C47" s="8" t="s">
        <v>43</v>
      </c>
      <c r="D47" s="9" t="s">
        <v>23</v>
      </c>
      <c r="E47" s="258"/>
      <c r="F47" s="17"/>
      <c r="G47" s="49">
        <v>16000</v>
      </c>
      <c r="H47" s="49">
        <f t="shared" si="0"/>
        <v>80000</v>
      </c>
      <c r="J47" s="50" t="s">
        <v>192</v>
      </c>
      <c r="K47" s="86">
        <v>1</v>
      </c>
      <c r="L47" s="79">
        <v>80000</v>
      </c>
      <c r="M47" s="102">
        <f>K47*L47</f>
        <v>80000</v>
      </c>
    </row>
    <row r="48" spans="1:13" ht="20.100000000000001" customHeight="1" x14ac:dyDescent="0.3">
      <c r="A48" s="10">
        <v>2</v>
      </c>
      <c r="B48" s="25" t="s">
        <v>85</v>
      </c>
      <c r="C48" s="8" t="s">
        <v>25</v>
      </c>
      <c r="D48" s="9" t="s">
        <v>17</v>
      </c>
      <c r="E48" s="259"/>
      <c r="F48" s="17"/>
      <c r="G48" s="49">
        <v>49000</v>
      </c>
      <c r="H48" s="49">
        <f t="shared" si="0"/>
        <v>49000</v>
      </c>
      <c r="K48" s="86"/>
      <c r="M48" s="79"/>
    </row>
    <row r="49" spans="1:13" ht="20.100000000000001" customHeight="1" x14ac:dyDescent="0.3">
      <c r="A49" s="10">
        <v>3</v>
      </c>
      <c r="B49" s="25" t="s">
        <v>88</v>
      </c>
      <c r="C49" s="8" t="s">
        <v>41</v>
      </c>
      <c r="D49" s="9" t="s">
        <v>17</v>
      </c>
      <c r="E49" s="260"/>
      <c r="F49" s="17"/>
      <c r="G49" s="49">
        <v>14000</v>
      </c>
      <c r="H49" s="49">
        <f t="shared" si="0"/>
        <v>14000</v>
      </c>
      <c r="I49" s="67">
        <f>SUM(H47:H49)</f>
        <v>143000</v>
      </c>
      <c r="K49" s="86"/>
      <c r="M49" s="79"/>
    </row>
    <row r="50" spans="1:13" ht="22.5" customHeight="1" x14ac:dyDescent="0.3">
      <c r="A50" s="280" t="s">
        <v>28</v>
      </c>
      <c r="B50" s="281"/>
      <c r="C50" s="8"/>
      <c r="D50" s="8"/>
      <c r="E50" s="8"/>
      <c r="F50" s="14"/>
      <c r="G50" s="49" t="s">
        <v>198</v>
      </c>
      <c r="H50" s="68">
        <f>I55+M51</f>
        <v>410000</v>
      </c>
      <c r="K50" s="86"/>
      <c r="M50" s="79"/>
    </row>
    <row r="51" spans="1:13" ht="20.100000000000001" customHeight="1" x14ac:dyDescent="0.3">
      <c r="A51" s="10">
        <v>1</v>
      </c>
      <c r="B51" s="14" t="s">
        <v>19</v>
      </c>
      <c r="C51" s="8" t="s">
        <v>43</v>
      </c>
      <c r="D51" s="9">
        <v>20</v>
      </c>
      <c r="E51" s="269"/>
      <c r="F51" s="17"/>
      <c r="G51" s="60">
        <v>3000</v>
      </c>
      <c r="H51" s="49">
        <f t="shared" si="0"/>
        <v>60000</v>
      </c>
      <c r="J51" s="53" t="s">
        <v>189</v>
      </c>
      <c r="K51" s="50">
        <v>3</v>
      </c>
      <c r="L51" s="62">
        <v>65000</v>
      </c>
      <c r="M51" s="102">
        <f>K51*L51</f>
        <v>195000</v>
      </c>
    </row>
    <row r="52" spans="1:13" ht="20.100000000000001" customHeight="1" x14ac:dyDescent="0.3">
      <c r="A52" s="10">
        <v>2</v>
      </c>
      <c r="B52" s="14" t="s">
        <v>52</v>
      </c>
      <c r="C52" s="8" t="s">
        <v>14</v>
      </c>
      <c r="D52" s="9" t="s">
        <v>53</v>
      </c>
      <c r="E52" s="269"/>
      <c r="F52" s="17"/>
      <c r="G52" s="60">
        <v>6000</v>
      </c>
      <c r="H52" s="49">
        <f t="shared" si="0"/>
        <v>48000</v>
      </c>
    </row>
    <row r="53" spans="1:13" ht="20.100000000000001" customHeight="1" x14ac:dyDescent="0.3">
      <c r="A53" s="10">
        <v>3</v>
      </c>
      <c r="B53" s="14" t="s">
        <v>89</v>
      </c>
      <c r="C53" s="8" t="s">
        <v>14</v>
      </c>
      <c r="D53" s="9" t="s">
        <v>18</v>
      </c>
      <c r="E53" s="269"/>
      <c r="F53" s="17"/>
      <c r="G53" s="60">
        <v>9000</v>
      </c>
      <c r="H53" s="49">
        <f t="shared" si="0"/>
        <v>27000</v>
      </c>
    </row>
    <row r="54" spans="1:13" ht="20.100000000000001" customHeight="1" x14ac:dyDescent="0.3">
      <c r="A54" s="10">
        <v>4</v>
      </c>
      <c r="B54" s="30" t="s">
        <v>90</v>
      </c>
      <c r="C54" s="8" t="s">
        <v>45</v>
      </c>
      <c r="D54" s="9" t="s">
        <v>17</v>
      </c>
      <c r="E54" s="269"/>
      <c r="F54" s="17"/>
      <c r="G54" s="60">
        <v>55000</v>
      </c>
      <c r="H54" s="49">
        <f t="shared" si="0"/>
        <v>55000</v>
      </c>
    </row>
    <row r="55" spans="1:13" ht="20.100000000000001" customHeight="1" x14ac:dyDescent="0.3">
      <c r="A55" s="10">
        <v>5</v>
      </c>
      <c r="B55" s="14" t="s">
        <v>50</v>
      </c>
      <c r="C55" s="8" t="s">
        <v>16</v>
      </c>
      <c r="D55" s="9" t="s">
        <v>17</v>
      </c>
      <c r="E55" s="269"/>
      <c r="F55" s="17"/>
      <c r="G55" s="60">
        <v>25000</v>
      </c>
      <c r="H55" s="49">
        <f t="shared" si="0"/>
        <v>25000</v>
      </c>
      <c r="I55" s="67">
        <f>SUM(H51:H55)</f>
        <v>215000</v>
      </c>
    </row>
    <row r="56" spans="1:13" ht="21" customHeight="1" x14ac:dyDescent="0.3">
      <c r="A56" s="280" t="s">
        <v>91</v>
      </c>
      <c r="B56" s="281"/>
      <c r="C56" s="8"/>
      <c r="D56" s="9"/>
      <c r="E56" s="8"/>
      <c r="F56" s="14"/>
      <c r="G56" s="60" t="s">
        <v>198</v>
      </c>
      <c r="H56" s="68">
        <f>I58</f>
        <v>167000</v>
      </c>
    </row>
    <row r="57" spans="1:13" ht="20.100000000000001" customHeight="1" x14ac:dyDescent="0.3">
      <c r="A57" s="10">
        <v>1</v>
      </c>
      <c r="B57" s="7" t="s">
        <v>92</v>
      </c>
      <c r="C57" s="8" t="s">
        <v>36</v>
      </c>
      <c r="D57" s="9" t="s">
        <v>93</v>
      </c>
      <c r="E57" s="258"/>
      <c r="F57" s="14"/>
      <c r="G57" s="60">
        <v>11500</v>
      </c>
      <c r="H57" s="49">
        <f t="shared" si="0"/>
        <v>115000</v>
      </c>
    </row>
    <row r="58" spans="1:13" ht="20.100000000000001" customHeight="1" x14ac:dyDescent="0.3">
      <c r="A58" s="10">
        <v>2</v>
      </c>
      <c r="B58" s="7" t="s">
        <v>94</v>
      </c>
      <c r="C58" s="8" t="s">
        <v>34</v>
      </c>
      <c r="D58" s="9" t="s">
        <v>13</v>
      </c>
      <c r="E58" s="260"/>
      <c r="F58" s="14"/>
      <c r="G58" s="60">
        <v>26000</v>
      </c>
      <c r="H58" s="49">
        <f t="shared" si="0"/>
        <v>52000</v>
      </c>
      <c r="I58" s="67">
        <f>SUM(H57:H58)</f>
        <v>167000</v>
      </c>
    </row>
    <row r="59" spans="1:13" x14ac:dyDescent="0.3">
      <c r="A59" s="3"/>
      <c r="B59" s="3"/>
      <c r="C59" s="18"/>
      <c r="D59" s="18"/>
      <c r="E59" s="18"/>
      <c r="F59" s="3"/>
      <c r="H59" s="110">
        <f>H8+H18+H46+H50+H56</f>
        <v>6679000</v>
      </c>
      <c r="I59" s="104">
        <f>I17+I45+I49+I55+I58</f>
        <v>4079000</v>
      </c>
      <c r="J59" s="104">
        <f>M9+M21+M51</f>
        <v>1839000</v>
      </c>
      <c r="K59" s="111">
        <f>M12+M47</f>
        <v>240000</v>
      </c>
      <c r="L59" s="111">
        <f>M25</f>
        <v>521000</v>
      </c>
    </row>
    <row r="60" spans="1:13" x14ac:dyDescent="0.3">
      <c r="A60" s="3"/>
      <c r="B60" s="3"/>
      <c r="C60" s="18"/>
      <c r="D60" s="265" t="s">
        <v>95</v>
      </c>
      <c r="E60" s="265"/>
      <c r="F60" s="265"/>
      <c r="H60" s="105" t="s">
        <v>198</v>
      </c>
      <c r="I60" s="77" t="s">
        <v>201</v>
      </c>
      <c r="J60" s="77" t="s">
        <v>22</v>
      </c>
      <c r="K60" s="77" t="s">
        <v>192</v>
      </c>
      <c r="L60" s="77" t="s">
        <v>202</v>
      </c>
    </row>
    <row r="61" spans="1:13" x14ac:dyDescent="0.3">
      <c r="A61" s="19" t="s">
        <v>29</v>
      </c>
      <c r="B61" s="19"/>
      <c r="C61" s="249" t="s">
        <v>30</v>
      </c>
      <c r="D61" s="249"/>
      <c r="E61" s="250" t="s">
        <v>31</v>
      </c>
      <c r="F61" s="250"/>
    </row>
    <row r="62" spans="1:13" x14ac:dyDescent="0.3">
      <c r="A62" s="3"/>
      <c r="B62" s="3"/>
      <c r="C62" s="18"/>
      <c r="D62" s="18"/>
      <c r="E62" s="20"/>
      <c r="F62" s="3"/>
    </row>
    <row r="63" spans="1:13" x14ac:dyDescent="0.3">
      <c r="A63" s="3"/>
      <c r="B63" s="3"/>
      <c r="C63" s="18"/>
      <c r="D63" s="18"/>
      <c r="E63" s="21"/>
      <c r="F63" s="3"/>
    </row>
    <row r="64" spans="1:13" x14ac:dyDescent="0.3">
      <c r="A64" s="3"/>
      <c r="B64" s="3"/>
      <c r="C64" s="18"/>
      <c r="D64" s="18"/>
      <c r="E64" s="20"/>
      <c r="F64" s="3"/>
    </row>
    <row r="65" spans="1:14" x14ac:dyDescent="0.3">
      <c r="A65" s="3"/>
      <c r="B65" s="3"/>
      <c r="C65" s="18"/>
      <c r="D65" s="18"/>
      <c r="E65" s="20"/>
      <c r="F65" s="3"/>
    </row>
    <row r="66" spans="1:14" x14ac:dyDescent="0.3">
      <c r="A66" s="19" t="s">
        <v>96</v>
      </c>
      <c r="B66" s="19"/>
      <c r="C66" s="249" t="s">
        <v>32</v>
      </c>
      <c r="D66" s="249"/>
      <c r="E66" s="3"/>
      <c r="F66" s="3"/>
    </row>
    <row r="67" spans="1:14" s="1" customFormat="1" x14ac:dyDescent="0.3">
      <c r="C67" s="27"/>
      <c r="D67" s="22"/>
      <c r="E67" s="249"/>
      <c r="F67" s="249"/>
      <c r="G67" s="49"/>
      <c r="H67" s="49"/>
      <c r="I67" s="50"/>
      <c r="J67" s="50"/>
      <c r="K67" s="49"/>
      <c r="L67" s="49"/>
      <c r="M67" s="49"/>
      <c r="N67" s="49"/>
    </row>
    <row r="68" spans="1:14" s="1" customFormat="1" x14ac:dyDescent="0.3">
      <c r="A68" s="3"/>
      <c r="B68" s="3"/>
      <c r="C68" s="18"/>
      <c r="D68" s="18"/>
      <c r="E68" s="3"/>
      <c r="F68" s="3"/>
      <c r="G68" s="49"/>
      <c r="H68" s="49"/>
      <c r="I68" s="50"/>
      <c r="J68" s="50"/>
      <c r="K68" s="49"/>
      <c r="L68" s="49"/>
      <c r="M68" s="49"/>
      <c r="N68" s="49"/>
    </row>
  </sheetData>
  <mergeCells count="20">
    <mergeCell ref="C61:D61"/>
    <mergeCell ref="E61:F61"/>
    <mergeCell ref="C66:D66"/>
    <mergeCell ref="E67:F67"/>
    <mergeCell ref="A6:F6"/>
    <mergeCell ref="A46:B46"/>
    <mergeCell ref="A50:B50"/>
    <mergeCell ref="D60:F60"/>
    <mergeCell ref="E51:E55"/>
    <mergeCell ref="A56:B56"/>
    <mergeCell ref="E57:E58"/>
    <mergeCell ref="A5:F5"/>
    <mergeCell ref="E8:E17"/>
    <mergeCell ref="E19:E45"/>
    <mergeCell ref="E47:E49"/>
    <mergeCell ref="A1:B1"/>
    <mergeCell ref="C1:F1"/>
    <mergeCell ref="A2:B2"/>
    <mergeCell ref="C2:F2"/>
    <mergeCell ref="A4:F4"/>
  </mergeCells>
  <pageMargins left="0.48" right="0.2" top="0.27" bottom="0.31" header="0.23" footer="0.2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opLeftCell="A46" workbookViewId="0">
      <selection activeCell="J32" sqref="J32"/>
    </sheetView>
  </sheetViews>
  <sheetFormatPr defaultRowHeight="18.75" x14ac:dyDescent="0.3"/>
  <cols>
    <col min="1" max="1" width="6.140625" customWidth="1"/>
    <col min="2" max="2" width="30" customWidth="1"/>
    <col min="3" max="3" width="8" style="28" customWidth="1"/>
    <col min="4" max="4" width="13.85546875" customWidth="1"/>
    <col min="5" max="5" width="16.140625" customWidth="1"/>
    <col min="6" max="6" width="22" customWidth="1"/>
    <col min="7" max="7" width="10.140625" style="49" bestFit="1" customWidth="1"/>
    <col min="8" max="8" width="17.28515625" style="49" customWidth="1"/>
    <col min="9" max="9" width="14.42578125" style="50" customWidth="1"/>
    <col min="10" max="10" width="13.5703125" style="50" customWidth="1"/>
    <col min="11" max="11" width="10.5703125" style="50" customWidth="1"/>
    <col min="12" max="12" width="9.140625" style="50"/>
    <col min="13" max="13" width="15.42578125" style="50" customWidth="1"/>
    <col min="14" max="14" width="14.5703125" style="50" customWidth="1"/>
    <col min="15" max="15" width="9.140625" style="50"/>
  </cols>
  <sheetData>
    <row r="1" spans="1:14" ht="19.5" customHeight="1" x14ac:dyDescent="0.3">
      <c r="A1" s="264" t="s">
        <v>0</v>
      </c>
      <c r="B1" s="264"/>
      <c r="C1" s="249" t="s">
        <v>1</v>
      </c>
      <c r="D1" s="249"/>
      <c r="E1" s="249"/>
      <c r="F1" s="249"/>
    </row>
    <row r="2" spans="1:14" ht="19.5" customHeight="1" x14ac:dyDescent="0.3">
      <c r="A2" s="249" t="s">
        <v>2</v>
      </c>
      <c r="B2" s="249"/>
      <c r="C2" s="279" t="s">
        <v>3</v>
      </c>
      <c r="D2" s="279"/>
      <c r="E2" s="279"/>
      <c r="F2" s="279"/>
    </row>
    <row r="3" spans="1:14" ht="3" customHeight="1" x14ac:dyDescent="0.3">
      <c r="A3" s="34"/>
      <c r="B3" s="34"/>
      <c r="C3" s="34"/>
      <c r="D3" s="2"/>
      <c r="E3" s="2"/>
      <c r="F3" s="3"/>
    </row>
    <row r="4" spans="1:14" ht="27" customHeight="1" x14ac:dyDescent="0.3">
      <c r="A4" s="278" t="s">
        <v>4</v>
      </c>
      <c r="B4" s="278"/>
      <c r="C4" s="278"/>
      <c r="D4" s="278"/>
      <c r="E4" s="278"/>
      <c r="F4" s="278"/>
    </row>
    <row r="5" spans="1:14" ht="22.5" customHeight="1" x14ac:dyDescent="0.3">
      <c r="A5" s="278" t="s">
        <v>97</v>
      </c>
      <c r="B5" s="278"/>
      <c r="C5" s="278"/>
      <c r="D5" s="278"/>
      <c r="E5" s="278"/>
      <c r="F5" s="278"/>
    </row>
    <row r="6" spans="1:14" ht="40.5" customHeight="1" x14ac:dyDescent="0.3">
      <c r="A6" s="253" t="s">
        <v>47</v>
      </c>
      <c r="B6" s="253"/>
      <c r="C6" s="253"/>
      <c r="D6" s="253"/>
      <c r="E6" s="253"/>
      <c r="F6" s="253"/>
      <c r="G6" s="4"/>
      <c r="H6" s="4"/>
    </row>
    <row r="7" spans="1:14" ht="22.5" customHeight="1" x14ac:dyDescent="0.3">
      <c r="A7" s="5" t="s">
        <v>5</v>
      </c>
      <c r="B7" s="5" t="s">
        <v>6</v>
      </c>
      <c r="C7" s="5" t="s">
        <v>7</v>
      </c>
      <c r="D7" s="5" t="s">
        <v>8</v>
      </c>
      <c r="E7" s="5" t="s">
        <v>9</v>
      </c>
      <c r="F7" s="5" t="s">
        <v>10</v>
      </c>
    </row>
    <row r="8" spans="1:14" ht="22.5" customHeight="1" x14ac:dyDescent="0.3">
      <c r="A8" s="6" t="s">
        <v>11</v>
      </c>
      <c r="B8" s="7"/>
      <c r="C8" s="8"/>
      <c r="D8" s="8"/>
      <c r="E8" s="258"/>
      <c r="F8" s="7"/>
      <c r="H8" s="68">
        <f>I15+N9+N16</f>
        <v>1062000</v>
      </c>
    </row>
    <row r="9" spans="1:14" ht="21.95" customHeight="1" x14ac:dyDescent="0.3">
      <c r="A9" s="7">
        <v>1</v>
      </c>
      <c r="B9" s="7" t="s">
        <v>118</v>
      </c>
      <c r="C9" s="8" t="s">
        <v>36</v>
      </c>
      <c r="D9" s="9" t="s">
        <v>13</v>
      </c>
      <c r="E9" s="259"/>
      <c r="F9" s="7"/>
      <c r="G9" s="60">
        <v>28000</v>
      </c>
      <c r="H9" s="49">
        <f>D9*G9</f>
        <v>56000</v>
      </c>
      <c r="K9" s="61" t="s">
        <v>189</v>
      </c>
      <c r="L9" s="50">
        <v>5</v>
      </c>
      <c r="M9" s="62">
        <v>65000</v>
      </c>
      <c r="N9" s="63">
        <f>L9*M9</f>
        <v>325000</v>
      </c>
    </row>
    <row r="10" spans="1:14" ht="21.95" customHeight="1" x14ac:dyDescent="0.3">
      <c r="A10" s="7">
        <v>2</v>
      </c>
      <c r="B10" s="7" t="s">
        <v>119</v>
      </c>
      <c r="C10" s="8" t="s">
        <v>36</v>
      </c>
      <c r="D10" s="9">
        <v>10</v>
      </c>
      <c r="E10" s="259"/>
      <c r="F10" s="7"/>
      <c r="G10" s="60">
        <v>15000</v>
      </c>
      <c r="H10" s="49">
        <f t="shared" ref="H10:H58" si="0">D10*G10</f>
        <v>150000</v>
      </c>
      <c r="M10" s="49"/>
      <c r="N10" s="49"/>
    </row>
    <row r="11" spans="1:14" ht="21.95" customHeight="1" x14ac:dyDescent="0.3">
      <c r="A11" s="7">
        <v>3</v>
      </c>
      <c r="B11" s="7" t="s">
        <v>108</v>
      </c>
      <c r="C11" s="8" t="s">
        <v>41</v>
      </c>
      <c r="D11" s="9" t="s">
        <v>23</v>
      </c>
      <c r="E11" s="259"/>
      <c r="F11" s="7"/>
      <c r="G11" s="60">
        <v>10000</v>
      </c>
      <c r="H11" s="49">
        <f t="shared" si="0"/>
        <v>50000</v>
      </c>
      <c r="M11" s="49"/>
      <c r="N11" s="49"/>
    </row>
    <row r="12" spans="1:14" ht="21.95" customHeight="1" x14ac:dyDescent="0.3">
      <c r="A12" s="7">
        <v>4</v>
      </c>
      <c r="B12" s="7" t="s">
        <v>120</v>
      </c>
      <c r="C12" s="8" t="s">
        <v>12</v>
      </c>
      <c r="D12" s="9">
        <v>10</v>
      </c>
      <c r="E12" s="259"/>
      <c r="F12" s="24"/>
      <c r="G12" s="60">
        <v>35000</v>
      </c>
      <c r="H12" s="49">
        <f t="shared" si="0"/>
        <v>350000</v>
      </c>
      <c r="K12" s="65"/>
      <c r="M12" s="62"/>
      <c r="N12" s="49"/>
    </row>
    <row r="13" spans="1:14" ht="21.95" customHeight="1" x14ac:dyDescent="0.3">
      <c r="A13" s="7">
        <v>5</v>
      </c>
      <c r="B13" s="7" t="s">
        <v>122</v>
      </c>
      <c r="C13" s="8" t="s">
        <v>12</v>
      </c>
      <c r="D13" s="9" t="s">
        <v>17</v>
      </c>
      <c r="E13" s="259"/>
      <c r="F13" s="24"/>
      <c r="G13" s="60">
        <v>40000</v>
      </c>
      <c r="H13" s="49">
        <f t="shared" si="0"/>
        <v>40000</v>
      </c>
      <c r="K13" s="65"/>
      <c r="M13" s="62"/>
      <c r="N13" s="49"/>
    </row>
    <row r="14" spans="1:14" ht="21.95" customHeight="1" x14ac:dyDescent="0.3">
      <c r="A14" s="7">
        <v>6</v>
      </c>
      <c r="B14" s="7" t="s">
        <v>121</v>
      </c>
      <c r="C14" s="8" t="s">
        <v>20</v>
      </c>
      <c r="D14" s="9" t="s">
        <v>18</v>
      </c>
      <c r="E14" s="259"/>
      <c r="F14" s="7"/>
      <c r="G14" s="60">
        <v>7000</v>
      </c>
      <c r="H14" s="49">
        <f t="shared" si="0"/>
        <v>21000</v>
      </c>
      <c r="J14" s="66"/>
      <c r="K14" s="53"/>
      <c r="M14" s="62"/>
      <c r="N14" s="49"/>
    </row>
    <row r="15" spans="1:14" ht="21.95" customHeight="1" x14ac:dyDescent="0.3">
      <c r="A15" s="7">
        <v>7</v>
      </c>
      <c r="B15" s="7" t="s">
        <v>42</v>
      </c>
      <c r="C15" s="8" t="s">
        <v>12</v>
      </c>
      <c r="D15" s="9" t="s">
        <v>17</v>
      </c>
      <c r="E15" s="259"/>
      <c r="F15" s="7"/>
      <c r="G15" s="60">
        <v>70000</v>
      </c>
      <c r="H15" s="49">
        <f t="shared" si="0"/>
        <v>70000</v>
      </c>
      <c r="I15" s="67">
        <f>SUM(H9:H15)</f>
        <v>737000</v>
      </c>
      <c r="J15" s="66"/>
      <c r="K15" s="53" t="s">
        <v>192</v>
      </c>
      <c r="M15" s="62">
        <v>80000</v>
      </c>
      <c r="N15" s="49">
        <f>L15*M15</f>
        <v>0</v>
      </c>
    </row>
    <row r="16" spans="1:14" ht="22.5" customHeight="1" x14ac:dyDescent="0.3">
      <c r="A16" s="6" t="s">
        <v>21</v>
      </c>
      <c r="B16" s="7"/>
      <c r="C16" s="8"/>
      <c r="D16" s="8"/>
      <c r="E16" s="7"/>
      <c r="F16" s="7"/>
      <c r="H16" s="68">
        <f>I37+N20+N33</f>
        <v>3246000</v>
      </c>
      <c r="K16" s="65"/>
      <c r="M16" s="62"/>
      <c r="N16" s="63">
        <f>SUM(N14:N15)</f>
        <v>0</v>
      </c>
    </row>
    <row r="17" spans="1:15" ht="21" customHeight="1" x14ac:dyDescent="0.3">
      <c r="A17" s="10">
        <v>1</v>
      </c>
      <c r="B17" s="7" t="s">
        <v>22</v>
      </c>
      <c r="C17" s="35" t="s">
        <v>12</v>
      </c>
      <c r="D17" s="35">
        <v>27</v>
      </c>
      <c r="E17" s="269"/>
      <c r="F17" s="7"/>
      <c r="G17" s="71"/>
      <c r="H17" s="49">
        <f t="shared" si="0"/>
        <v>0</v>
      </c>
      <c r="I17" s="72"/>
      <c r="M17" s="62"/>
      <c r="N17" s="49"/>
    </row>
    <row r="18" spans="1:15" ht="21" customHeight="1" x14ac:dyDescent="0.3">
      <c r="A18" s="10">
        <v>2</v>
      </c>
      <c r="B18" s="7" t="s">
        <v>106</v>
      </c>
      <c r="C18" s="35" t="s">
        <v>14</v>
      </c>
      <c r="D18" s="23" t="s">
        <v>18</v>
      </c>
      <c r="E18" s="269"/>
      <c r="F18" s="7"/>
      <c r="G18" s="74">
        <v>9000</v>
      </c>
      <c r="H18" s="49">
        <f t="shared" si="0"/>
        <v>27000</v>
      </c>
      <c r="I18" s="72"/>
      <c r="K18" s="53" t="s">
        <v>188</v>
      </c>
      <c r="L18" s="50">
        <v>10</v>
      </c>
      <c r="M18" s="62">
        <v>72000</v>
      </c>
      <c r="N18" s="49">
        <f>L18*M18</f>
        <v>720000</v>
      </c>
    </row>
    <row r="19" spans="1:15" ht="21" customHeight="1" x14ac:dyDescent="0.3">
      <c r="A19" s="10">
        <v>3</v>
      </c>
      <c r="B19" s="3" t="s">
        <v>107</v>
      </c>
      <c r="C19" s="35" t="s">
        <v>14</v>
      </c>
      <c r="D19" s="23" t="s">
        <v>70</v>
      </c>
      <c r="E19" s="269"/>
      <c r="F19" s="7"/>
      <c r="G19" s="74">
        <v>16000</v>
      </c>
      <c r="H19" s="49">
        <f t="shared" si="0"/>
        <v>96000</v>
      </c>
      <c r="I19" s="72"/>
      <c r="K19" s="53" t="s">
        <v>189</v>
      </c>
      <c r="L19" s="50">
        <v>6</v>
      </c>
      <c r="M19" s="62">
        <v>65000</v>
      </c>
      <c r="N19" s="49">
        <f>L19*M19</f>
        <v>390000</v>
      </c>
    </row>
    <row r="20" spans="1:15" ht="21" customHeight="1" x14ac:dyDescent="0.3">
      <c r="A20" s="10">
        <v>4</v>
      </c>
      <c r="B20" s="7" t="s">
        <v>108</v>
      </c>
      <c r="C20" s="35" t="s">
        <v>37</v>
      </c>
      <c r="D20" s="23" t="s">
        <v>13</v>
      </c>
      <c r="E20" s="269"/>
      <c r="F20" s="7"/>
      <c r="G20" s="74">
        <v>10000</v>
      </c>
      <c r="H20" s="49">
        <f t="shared" si="0"/>
        <v>20000</v>
      </c>
      <c r="K20" s="53"/>
      <c r="M20" s="62"/>
      <c r="N20" s="63">
        <f>SUM(N18:N19)</f>
        <v>1110000</v>
      </c>
    </row>
    <row r="21" spans="1:15" ht="21" customHeight="1" x14ac:dyDescent="0.3">
      <c r="A21" s="10">
        <v>5</v>
      </c>
      <c r="B21" s="7" t="s">
        <v>109</v>
      </c>
      <c r="C21" s="8" t="s">
        <v>37</v>
      </c>
      <c r="D21" s="11" t="s">
        <v>13</v>
      </c>
      <c r="E21" s="269"/>
      <c r="F21" s="7"/>
      <c r="G21" s="60">
        <v>7000</v>
      </c>
      <c r="H21" s="49">
        <f t="shared" si="0"/>
        <v>14000</v>
      </c>
      <c r="K21" s="53"/>
      <c r="L21" s="75"/>
      <c r="M21" s="62"/>
      <c r="N21" s="49"/>
    </row>
    <row r="22" spans="1:15" ht="21" customHeight="1" x14ac:dyDescent="0.3">
      <c r="A22" s="10">
        <v>6</v>
      </c>
      <c r="B22" s="7" t="s">
        <v>110</v>
      </c>
      <c r="C22" s="8" t="s">
        <v>25</v>
      </c>
      <c r="D22" s="11" t="s">
        <v>44</v>
      </c>
      <c r="E22" s="269"/>
      <c r="F22" s="7"/>
      <c r="G22" s="60">
        <v>4500</v>
      </c>
      <c r="H22" s="49">
        <f t="shared" si="0"/>
        <v>18000</v>
      </c>
      <c r="K22" s="53"/>
      <c r="L22" s="75"/>
      <c r="M22" s="62"/>
      <c r="N22" s="49"/>
    </row>
    <row r="23" spans="1:15" ht="21" customHeight="1" x14ac:dyDescent="0.3">
      <c r="A23" s="10">
        <v>7</v>
      </c>
      <c r="B23" s="7" t="s">
        <v>19</v>
      </c>
      <c r="C23" s="8" t="s">
        <v>36</v>
      </c>
      <c r="D23" s="11" t="s">
        <v>111</v>
      </c>
      <c r="E23" s="269"/>
      <c r="F23" s="7"/>
      <c r="G23" s="60">
        <v>3000</v>
      </c>
      <c r="H23" s="49">
        <f t="shared" si="0"/>
        <v>60000</v>
      </c>
      <c r="K23" s="53"/>
      <c r="L23" s="75"/>
      <c r="M23" s="62"/>
      <c r="N23" s="49"/>
    </row>
    <row r="24" spans="1:15" ht="21" customHeight="1" x14ac:dyDescent="0.3">
      <c r="A24" s="10">
        <v>8</v>
      </c>
      <c r="B24" s="7" t="s">
        <v>112</v>
      </c>
      <c r="C24" s="8" t="s">
        <v>36</v>
      </c>
      <c r="D24" s="11" t="s">
        <v>17</v>
      </c>
      <c r="E24" s="269"/>
      <c r="F24" s="7"/>
      <c r="G24" s="60">
        <v>70000</v>
      </c>
      <c r="H24" s="49">
        <f t="shared" si="0"/>
        <v>70000</v>
      </c>
      <c r="K24" s="53"/>
      <c r="L24" s="75"/>
      <c r="M24" s="62"/>
      <c r="N24" s="49"/>
    </row>
    <row r="25" spans="1:15" ht="21" customHeight="1" x14ac:dyDescent="0.3">
      <c r="A25" s="10">
        <v>9</v>
      </c>
      <c r="B25" s="7" t="s">
        <v>50</v>
      </c>
      <c r="C25" s="8" t="s">
        <v>16</v>
      </c>
      <c r="D25" s="11" t="s">
        <v>18</v>
      </c>
      <c r="E25" s="269"/>
      <c r="F25" s="8"/>
      <c r="G25" s="60">
        <v>25000</v>
      </c>
      <c r="H25" s="49">
        <f t="shared" si="0"/>
        <v>75000</v>
      </c>
      <c r="K25" s="53"/>
      <c r="M25" s="49"/>
      <c r="N25" s="49"/>
      <c r="O25" s="79"/>
    </row>
    <row r="26" spans="1:15" ht="21" customHeight="1" x14ac:dyDescent="0.3">
      <c r="A26" s="10">
        <v>10</v>
      </c>
      <c r="B26" s="15" t="s">
        <v>113</v>
      </c>
      <c r="C26" s="8" t="s">
        <v>36</v>
      </c>
      <c r="D26" s="11" t="s">
        <v>17</v>
      </c>
      <c r="E26" s="269"/>
      <c r="F26" s="8"/>
      <c r="G26" s="60">
        <v>105000</v>
      </c>
      <c r="H26" s="49">
        <f t="shared" si="0"/>
        <v>105000</v>
      </c>
      <c r="K26" s="53"/>
      <c r="M26" s="49"/>
      <c r="N26" s="49"/>
    </row>
    <row r="27" spans="1:15" ht="21" customHeight="1" x14ac:dyDescent="0.3">
      <c r="A27" s="10">
        <v>11</v>
      </c>
      <c r="B27" s="15" t="s">
        <v>114</v>
      </c>
      <c r="C27" s="8" t="s">
        <v>14</v>
      </c>
      <c r="D27" s="12" t="s">
        <v>13</v>
      </c>
      <c r="E27" s="269"/>
      <c r="F27" s="8"/>
      <c r="G27" s="60">
        <v>20000</v>
      </c>
      <c r="H27" s="49">
        <f t="shared" si="0"/>
        <v>40000</v>
      </c>
      <c r="K27" s="53"/>
      <c r="M27" s="49"/>
      <c r="N27" s="80"/>
      <c r="O27" s="66"/>
    </row>
    <row r="28" spans="1:15" ht="21" customHeight="1" x14ac:dyDescent="0.3">
      <c r="A28" s="10">
        <v>12</v>
      </c>
      <c r="B28" s="15" t="s">
        <v>24</v>
      </c>
      <c r="C28" s="8" t="s">
        <v>26</v>
      </c>
      <c r="D28" s="12" t="s">
        <v>70</v>
      </c>
      <c r="E28" s="269"/>
      <c r="F28" s="8"/>
      <c r="G28" s="60">
        <v>49000</v>
      </c>
      <c r="H28" s="49">
        <f t="shared" si="0"/>
        <v>294000</v>
      </c>
      <c r="K28" s="53"/>
      <c r="M28" s="49"/>
      <c r="N28" s="71"/>
      <c r="O28" s="83"/>
    </row>
    <row r="29" spans="1:15" ht="21" customHeight="1" x14ac:dyDescent="0.3">
      <c r="A29" s="10">
        <v>13</v>
      </c>
      <c r="B29" s="7" t="s">
        <v>71</v>
      </c>
      <c r="C29" s="8" t="s">
        <v>25</v>
      </c>
      <c r="D29" s="12" t="s">
        <v>18</v>
      </c>
      <c r="E29" s="269"/>
      <c r="F29" s="8"/>
      <c r="G29" s="60">
        <v>32000</v>
      </c>
      <c r="H29" s="49">
        <f t="shared" si="0"/>
        <v>96000</v>
      </c>
      <c r="K29" s="53"/>
      <c r="L29" s="81"/>
      <c r="M29" s="62"/>
      <c r="N29" s="82"/>
    </row>
    <row r="30" spans="1:15" ht="21" customHeight="1" x14ac:dyDescent="0.3">
      <c r="A30" s="10">
        <v>14</v>
      </c>
      <c r="B30" s="7" t="s">
        <v>73</v>
      </c>
      <c r="C30" s="8" t="s">
        <v>25</v>
      </c>
      <c r="D30" s="12" t="s">
        <v>44</v>
      </c>
      <c r="E30" s="269"/>
      <c r="F30" s="8"/>
      <c r="G30" s="60">
        <v>35000</v>
      </c>
      <c r="H30" s="49">
        <f t="shared" si="0"/>
        <v>140000</v>
      </c>
      <c r="K30" s="53"/>
      <c r="L30" s="81"/>
      <c r="M30" s="62"/>
      <c r="N30" s="49"/>
    </row>
    <row r="31" spans="1:15" ht="21" customHeight="1" x14ac:dyDescent="0.3">
      <c r="A31" s="38">
        <v>15</v>
      </c>
      <c r="B31" s="7" t="s">
        <v>115</v>
      </c>
      <c r="C31" s="8" t="s">
        <v>25</v>
      </c>
      <c r="D31" s="12" t="s">
        <v>17</v>
      </c>
      <c r="E31" s="269"/>
      <c r="F31" s="39"/>
      <c r="G31" s="60">
        <v>60000</v>
      </c>
      <c r="H31" s="49">
        <f t="shared" si="0"/>
        <v>60000</v>
      </c>
      <c r="K31" s="53"/>
      <c r="L31" s="81"/>
      <c r="M31" s="62"/>
      <c r="N31" s="49"/>
    </row>
    <row r="32" spans="1:15" ht="21" customHeight="1" x14ac:dyDescent="0.3">
      <c r="A32" s="10">
        <v>16</v>
      </c>
      <c r="B32" s="36" t="s">
        <v>72</v>
      </c>
      <c r="C32" s="35" t="s">
        <v>25</v>
      </c>
      <c r="D32" s="37" t="s">
        <v>17</v>
      </c>
      <c r="E32" s="269"/>
      <c r="F32" s="8"/>
      <c r="G32" s="60">
        <v>28000</v>
      </c>
      <c r="H32" s="49">
        <f t="shared" si="0"/>
        <v>28000</v>
      </c>
      <c r="K32" s="53"/>
      <c r="L32" s="81"/>
      <c r="M32" s="62"/>
      <c r="N32" s="49"/>
    </row>
    <row r="33" spans="1:14" ht="21" customHeight="1" x14ac:dyDescent="0.3">
      <c r="A33" s="10">
        <v>17</v>
      </c>
      <c r="B33" s="36" t="s">
        <v>116</v>
      </c>
      <c r="C33" s="8" t="s">
        <v>25</v>
      </c>
      <c r="D33" s="12" t="s">
        <v>17</v>
      </c>
      <c r="E33" s="269"/>
      <c r="F33" s="8"/>
      <c r="G33" s="60">
        <v>36000</v>
      </c>
      <c r="H33" s="49">
        <f t="shared" si="0"/>
        <v>36000</v>
      </c>
      <c r="K33" s="53" t="s">
        <v>194</v>
      </c>
      <c r="L33" s="81"/>
      <c r="M33" s="62">
        <v>80000</v>
      </c>
      <c r="N33" s="63">
        <f>L33*M33</f>
        <v>0</v>
      </c>
    </row>
    <row r="34" spans="1:14" ht="21" customHeight="1" x14ac:dyDescent="0.3">
      <c r="A34" s="10">
        <v>18</v>
      </c>
      <c r="B34" s="7" t="s">
        <v>117</v>
      </c>
      <c r="C34" s="8" t="s">
        <v>25</v>
      </c>
      <c r="D34" s="12" t="s">
        <v>17</v>
      </c>
      <c r="E34" s="269"/>
      <c r="F34" s="7"/>
      <c r="G34" s="74">
        <v>49000</v>
      </c>
      <c r="H34" s="49">
        <f t="shared" si="0"/>
        <v>49000</v>
      </c>
      <c r="K34" s="53"/>
      <c r="L34" s="81"/>
      <c r="M34" s="62"/>
      <c r="N34" s="49"/>
    </row>
    <row r="35" spans="1:14" ht="21" customHeight="1" x14ac:dyDescent="0.3">
      <c r="A35" s="10">
        <v>19</v>
      </c>
      <c r="B35" s="7" t="s">
        <v>80</v>
      </c>
      <c r="C35" s="8" t="s">
        <v>14</v>
      </c>
      <c r="D35" s="9" t="s">
        <v>13</v>
      </c>
      <c r="E35" s="269"/>
      <c r="F35" s="7"/>
      <c r="G35" s="74">
        <v>36000</v>
      </c>
      <c r="H35" s="49">
        <f t="shared" si="0"/>
        <v>72000</v>
      </c>
      <c r="K35" s="86"/>
      <c r="L35" s="72"/>
      <c r="M35" s="62"/>
      <c r="N35" s="49"/>
    </row>
    <row r="36" spans="1:14" ht="21" customHeight="1" x14ac:dyDescent="0.3">
      <c r="A36" s="10">
        <v>20</v>
      </c>
      <c r="B36" s="7" t="s">
        <v>38</v>
      </c>
      <c r="C36" s="8" t="s">
        <v>14</v>
      </c>
      <c r="D36" s="9" t="s">
        <v>17</v>
      </c>
      <c r="E36" s="269"/>
      <c r="F36" s="7"/>
      <c r="G36" s="74">
        <v>36000</v>
      </c>
      <c r="H36" s="49">
        <f t="shared" si="0"/>
        <v>36000</v>
      </c>
      <c r="K36" s="86"/>
      <c r="L36" s="72"/>
      <c r="M36" s="62"/>
      <c r="N36" s="49"/>
    </row>
    <row r="37" spans="1:14" ht="21" customHeight="1" x14ac:dyDescent="0.3">
      <c r="A37" s="10">
        <v>21</v>
      </c>
      <c r="B37" s="7" t="s">
        <v>81</v>
      </c>
      <c r="C37" s="8" t="s">
        <v>14</v>
      </c>
      <c r="D37" s="9">
        <v>20</v>
      </c>
      <c r="E37" s="269"/>
      <c r="F37" s="7"/>
      <c r="G37" s="74">
        <v>40000</v>
      </c>
      <c r="H37" s="49">
        <f t="shared" si="0"/>
        <v>800000</v>
      </c>
      <c r="I37" s="67">
        <f>SUM(H18:H37)</f>
        <v>2136000</v>
      </c>
      <c r="K37" s="86"/>
      <c r="M37" s="62"/>
      <c r="N37" s="49"/>
    </row>
    <row r="38" spans="1:14" ht="21" customHeight="1" x14ac:dyDescent="0.3">
      <c r="A38" s="280" t="s">
        <v>27</v>
      </c>
      <c r="B38" s="281"/>
      <c r="C38" s="8"/>
      <c r="D38" s="8"/>
      <c r="E38" s="8"/>
      <c r="F38" s="14"/>
      <c r="H38" s="68">
        <f>I42+N38</f>
        <v>218000</v>
      </c>
      <c r="K38" s="86" t="s">
        <v>189</v>
      </c>
      <c r="L38" s="50">
        <v>2</v>
      </c>
      <c r="M38" s="62">
        <v>65000</v>
      </c>
      <c r="N38" s="63">
        <f>L38*M38</f>
        <v>130000</v>
      </c>
    </row>
    <row r="39" spans="1:14" ht="21.95" customHeight="1" x14ac:dyDescent="0.3">
      <c r="A39" s="10">
        <v>1</v>
      </c>
      <c r="B39" s="25" t="s">
        <v>105</v>
      </c>
      <c r="C39" s="8" t="s">
        <v>14</v>
      </c>
      <c r="D39" s="9" t="s">
        <v>17</v>
      </c>
      <c r="E39" s="258"/>
      <c r="F39" s="17"/>
      <c r="G39" s="49">
        <v>8000</v>
      </c>
      <c r="H39" s="49">
        <f t="shared" si="0"/>
        <v>8000</v>
      </c>
      <c r="M39" s="62"/>
      <c r="N39" s="49"/>
    </row>
    <row r="40" spans="1:14" ht="21.95" customHeight="1" x14ac:dyDescent="0.3">
      <c r="A40" s="10">
        <v>2</v>
      </c>
      <c r="B40" s="25" t="s">
        <v>50</v>
      </c>
      <c r="C40" s="8" t="s">
        <v>16</v>
      </c>
      <c r="D40" s="9" t="s">
        <v>17</v>
      </c>
      <c r="E40" s="259"/>
      <c r="F40" s="17"/>
      <c r="G40" s="49">
        <v>25000</v>
      </c>
      <c r="H40" s="49">
        <f t="shared" si="0"/>
        <v>25000</v>
      </c>
      <c r="M40" s="62"/>
      <c r="N40" s="49"/>
    </row>
    <row r="41" spans="1:14" ht="21.95" customHeight="1" x14ac:dyDescent="0.3">
      <c r="A41" s="10">
        <v>3</v>
      </c>
      <c r="B41" s="25" t="s">
        <v>40</v>
      </c>
      <c r="C41" s="8" t="s">
        <v>63</v>
      </c>
      <c r="D41" s="9" t="s">
        <v>23</v>
      </c>
      <c r="E41" s="259"/>
      <c r="F41" s="17"/>
      <c r="G41" s="49">
        <v>7000</v>
      </c>
      <c r="H41" s="49">
        <f t="shared" si="0"/>
        <v>35000</v>
      </c>
      <c r="M41" s="62"/>
      <c r="N41" s="49"/>
    </row>
    <row r="42" spans="1:14" ht="21.95" customHeight="1" x14ac:dyDescent="0.3">
      <c r="A42" s="10">
        <v>4</v>
      </c>
      <c r="B42" s="14" t="s">
        <v>33</v>
      </c>
      <c r="C42" s="8" t="s">
        <v>43</v>
      </c>
      <c r="D42" s="9">
        <v>10</v>
      </c>
      <c r="E42" s="260"/>
      <c r="F42" s="17"/>
      <c r="G42" s="49">
        <v>2000</v>
      </c>
      <c r="H42" s="49">
        <f t="shared" si="0"/>
        <v>20000</v>
      </c>
      <c r="I42" s="67">
        <f>SUM(H39:H42)</f>
        <v>88000</v>
      </c>
      <c r="M42" s="62"/>
      <c r="N42" s="49"/>
    </row>
    <row r="43" spans="1:14" ht="22.5" customHeight="1" x14ac:dyDescent="0.3">
      <c r="A43" s="280" t="s">
        <v>28</v>
      </c>
      <c r="B43" s="281"/>
      <c r="C43" s="8"/>
      <c r="D43" s="8"/>
      <c r="E43" s="8"/>
      <c r="F43" s="14"/>
      <c r="H43" s="68">
        <f>I47+N44</f>
        <v>349500</v>
      </c>
      <c r="M43" s="62"/>
      <c r="N43" s="49"/>
    </row>
    <row r="44" spans="1:14" ht="21.95" customHeight="1" x14ac:dyDescent="0.3">
      <c r="A44" s="10">
        <v>1</v>
      </c>
      <c r="B44" s="14" t="s">
        <v>19</v>
      </c>
      <c r="C44" s="8" t="s">
        <v>43</v>
      </c>
      <c r="D44" s="9">
        <v>20</v>
      </c>
      <c r="E44" s="269"/>
      <c r="F44" s="17"/>
      <c r="G44" s="60">
        <v>3000</v>
      </c>
      <c r="H44" s="49">
        <f t="shared" si="0"/>
        <v>60000</v>
      </c>
      <c r="K44" s="86" t="s">
        <v>189</v>
      </c>
      <c r="L44" s="50">
        <v>3</v>
      </c>
      <c r="M44" s="62">
        <v>65000</v>
      </c>
      <c r="N44" s="63">
        <f>L44*M44</f>
        <v>195000</v>
      </c>
    </row>
    <row r="45" spans="1:14" ht="21.95" customHeight="1" x14ac:dyDescent="0.3">
      <c r="A45" s="10">
        <v>2</v>
      </c>
      <c r="B45" s="14" t="s">
        <v>40</v>
      </c>
      <c r="C45" s="8" t="s">
        <v>34</v>
      </c>
      <c r="D45" s="9" t="s">
        <v>13</v>
      </c>
      <c r="E45" s="269"/>
      <c r="F45" s="17"/>
      <c r="G45" s="60">
        <v>7000</v>
      </c>
      <c r="H45" s="49">
        <f t="shared" si="0"/>
        <v>14000</v>
      </c>
      <c r="M45" s="62"/>
      <c r="N45" s="49"/>
    </row>
    <row r="46" spans="1:14" ht="21.95" customHeight="1" x14ac:dyDescent="0.3">
      <c r="A46" s="10">
        <v>3</v>
      </c>
      <c r="B46" s="30" t="s">
        <v>86</v>
      </c>
      <c r="C46" s="8" t="s">
        <v>16</v>
      </c>
      <c r="D46" s="9" t="s">
        <v>18</v>
      </c>
      <c r="E46" s="269"/>
      <c r="F46" s="17"/>
      <c r="G46" s="60">
        <v>3500</v>
      </c>
      <c r="H46" s="49">
        <f t="shared" si="0"/>
        <v>10500</v>
      </c>
      <c r="K46" s="50" t="s">
        <v>192</v>
      </c>
      <c r="M46" s="62">
        <v>80000</v>
      </c>
      <c r="N46" s="63">
        <f>L46*M46</f>
        <v>0</v>
      </c>
    </row>
    <row r="47" spans="1:14" ht="21.95" customHeight="1" x14ac:dyDescent="0.3">
      <c r="A47" s="10">
        <v>4</v>
      </c>
      <c r="B47" s="14" t="s">
        <v>98</v>
      </c>
      <c r="C47" s="8" t="s">
        <v>16</v>
      </c>
      <c r="D47" s="9" t="s">
        <v>17</v>
      </c>
      <c r="E47" s="269"/>
      <c r="F47" s="17" t="s">
        <v>99</v>
      </c>
      <c r="G47" s="60">
        <v>70000</v>
      </c>
      <c r="H47" s="49">
        <f t="shared" si="0"/>
        <v>70000</v>
      </c>
      <c r="I47" s="67">
        <f>SUM(H44:H47)</f>
        <v>154500</v>
      </c>
      <c r="M47" s="49"/>
      <c r="N47" s="49"/>
    </row>
    <row r="48" spans="1:14" ht="21" customHeight="1" x14ac:dyDescent="0.3">
      <c r="A48" s="280" t="s">
        <v>91</v>
      </c>
      <c r="B48" s="281"/>
      <c r="C48" s="8"/>
      <c r="D48" s="9"/>
      <c r="E48" s="8"/>
      <c r="F48" s="14"/>
      <c r="G48" s="60"/>
      <c r="H48" s="101">
        <f>I54+N49+N52</f>
        <v>168500</v>
      </c>
    </row>
    <row r="49" spans="1:14" ht="21.95" customHeight="1" x14ac:dyDescent="0.3">
      <c r="A49" s="10">
        <v>1</v>
      </c>
      <c r="B49" s="7" t="s">
        <v>100</v>
      </c>
      <c r="C49" s="8" t="s">
        <v>16</v>
      </c>
      <c r="D49" s="9" t="s">
        <v>17</v>
      </c>
      <c r="E49" s="258"/>
      <c r="F49" s="14"/>
      <c r="G49" s="60">
        <v>23000</v>
      </c>
      <c r="H49" s="49">
        <f t="shared" si="0"/>
        <v>23000</v>
      </c>
      <c r="K49" s="50" t="s">
        <v>189</v>
      </c>
      <c r="M49" s="49">
        <v>65000</v>
      </c>
      <c r="N49" s="63">
        <f>L49*M49</f>
        <v>0</v>
      </c>
    </row>
    <row r="50" spans="1:14" ht="21.95" customHeight="1" x14ac:dyDescent="0.3">
      <c r="A50" s="10">
        <v>2</v>
      </c>
      <c r="B50" s="7" t="s">
        <v>101</v>
      </c>
      <c r="C50" s="8" t="s">
        <v>16</v>
      </c>
      <c r="D50" s="9" t="s">
        <v>17</v>
      </c>
      <c r="E50" s="259"/>
      <c r="F50" s="14"/>
      <c r="G50" s="60">
        <v>7000</v>
      </c>
      <c r="H50" s="49">
        <f t="shared" si="0"/>
        <v>7000</v>
      </c>
      <c r="M50" s="49"/>
      <c r="N50" s="49"/>
    </row>
    <row r="51" spans="1:14" ht="21.95" customHeight="1" x14ac:dyDescent="0.3">
      <c r="A51" s="10">
        <v>3</v>
      </c>
      <c r="B51" s="7" t="s">
        <v>56</v>
      </c>
      <c r="C51" s="8" t="s">
        <v>16</v>
      </c>
      <c r="D51" s="9" t="s">
        <v>17</v>
      </c>
      <c r="E51" s="259"/>
      <c r="F51" s="14"/>
      <c r="G51" s="60">
        <v>3500</v>
      </c>
      <c r="H51" s="49">
        <f t="shared" si="0"/>
        <v>3500</v>
      </c>
      <c r="M51" s="49"/>
      <c r="N51" s="49"/>
    </row>
    <row r="52" spans="1:14" ht="21.95" customHeight="1" x14ac:dyDescent="0.3">
      <c r="A52" s="10">
        <v>4</v>
      </c>
      <c r="B52" s="7" t="s">
        <v>33</v>
      </c>
      <c r="C52" s="8" t="s">
        <v>36</v>
      </c>
      <c r="D52" s="9">
        <v>10</v>
      </c>
      <c r="E52" s="259"/>
      <c r="F52" s="14"/>
      <c r="G52" s="60">
        <v>2000</v>
      </c>
      <c r="H52" s="49">
        <f t="shared" si="0"/>
        <v>20000</v>
      </c>
      <c r="K52" s="50" t="s">
        <v>192</v>
      </c>
      <c r="M52" s="49">
        <v>80000</v>
      </c>
      <c r="N52" s="63">
        <f>L52*M52</f>
        <v>0</v>
      </c>
    </row>
    <row r="53" spans="1:14" ht="21.95" customHeight="1" x14ac:dyDescent="0.3">
      <c r="A53" s="10">
        <v>5</v>
      </c>
      <c r="B53" s="7" t="s">
        <v>19</v>
      </c>
      <c r="C53" s="8" t="s">
        <v>36</v>
      </c>
      <c r="D53" s="9">
        <v>10</v>
      </c>
      <c r="E53" s="259"/>
      <c r="F53" s="14"/>
      <c r="G53" s="60">
        <v>3000</v>
      </c>
      <c r="H53" s="49">
        <f t="shared" si="0"/>
        <v>30000</v>
      </c>
      <c r="M53" s="49"/>
      <c r="N53" s="49"/>
    </row>
    <row r="54" spans="1:14" ht="21.95" customHeight="1" x14ac:dyDescent="0.3">
      <c r="A54" s="10">
        <v>6</v>
      </c>
      <c r="B54" s="7" t="s">
        <v>102</v>
      </c>
      <c r="C54" s="8" t="s">
        <v>36</v>
      </c>
      <c r="D54" s="9" t="s">
        <v>17</v>
      </c>
      <c r="E54" s="260"/>
      <c r="F54" s="14"/>
      <c r="G54" s="60">
        <v>85000</v>
      </c>
      <c r="H54" s="49">
        <f t="shared" si="0"/>
        <v>85000</v>
      </c>
      <c r="I54" s="67">
        <f>SUM(H49:H54)</f>
        <v>168500</v>
      </c>
      <c r="M54" s="49"/>
      <c r="N54" s="49"/>
    </row>
    <row r="55" spans="1:14" ht="20.100000000000001" customHeight="1" x14ac:dyDescent="0.3">
      <c r="A55" s="280" t="s">
        <v>103</v>
      </c>
      <c r="B55" s="281"/>
      <c r="C55" s="8"/>
      <c r="D55" s="9"/>
      <c r="E55" s="8"/>
      <c r="F55" s="14"/>
      <c r="G55" s="60"/>
      <c r="H55" s="68">
        <f>I58+N56</f>
        <v>128000</v>
      </c>
      <c r="M55" s="49"/>
      <c r="N55" s="49"/>
    </row>
    <row r="56" spans="1:14" ht="21.95" customHeight="1" x14ac:dyDescent="0.3">
      <c r="A56" s="10">
        <v>1</v>
      </c>
      <c r="B56" s="7" t="s">
        <v>33</v>
      </c>
      <c r="C56" s="8" t="s">
        <v>36</v>
      </c>
      <c r="D56" s="9">
        <v>10</v>
      </c>
      <c r="E56" s="258"/>
      <c r="F56" s="14"/>
      <c r="G56" s="60">
        <v>2000</v>
      </c>
      <c r="H56" s="49">
        <f t="shared" si="0"/>
        <v>20000</v>
      </c>
      <c r="K56" s="50" t="s">
        <v>189</v>
      </c>
      <c r="L56" s="50">
        <v>1</v>
      </c>
      <c r="M56" s="49">
        <v>65000</v>
      </c>
      <c r="N56" s="63">
        <f>L56*M56</f>
        <v>65000</v>
      </c>
    </row>
    <row r="57" spans="1:14" ht="21.95" customHeight="1" x14ac:dyDescent="0.3">
      <c r="A57" s="10">
        <v>2</v>
      </c>
      <c r="B57" s="7" t="s">
        <v>52</v>
      </c>
      <c r="C57" s="8" t="s">
        <v>14</v>
      </c>
      <c r="D57" s="9" t="s">
        <v>13</v>
      </c>
      <c r="E57" s="259"/>
      <c r="F57" s="14"/>
      <c r="G57" s="60">
        <v>9000</v>
      </c>
      <c r="H57" s="49">
        <f t="shared" si="0"/>
        <v>18000</v>
      </c>
      <c r="M57" s="49"/>
      <c r="N57" s="49"/>
    </row>
    <row r="58" spans="1:14" ht="21.95" customHeight="1" x14ac:dyDescent="0.3">
      <c r="A58" s="10">
        <v>3</v>
      </c>
      <c r="B58" s="7" t="s">
        <v>50</v>
      </c>
      <c r="C58" s="8" t="s">
        <v>16</v>
      </c>
      <c r="D58" s="9" t="s">
        <v>17</v>
      </c>
      <c r="E58" s="260"/>
      <c r="F58" s="14"/>
      <c r="G58" s="60">
        <v>25000</v>
      </c>
      <c r="H58" s="49">
        <f t="shared" si="0"/>
        <v>25000</v>
      </c>
      <c r="I58" s="67">
        <f>SUM(H56:H58)</f>
        <v>63000</v>
      </c>
      <c r="M58" s="49"/>
      <c r="N58" s="49"/>
    </row>
    <row r="59" spans="1:14" ht="20.25" x14ac:dyDescent="0.3">
      <c r="A59" s="3"/>
      <c r="B59" s="3"/>
      <c r="C59" s="18"/>
      <c r="D59" s="18"/>
      <c r="E59" s="18"/>
      <c r="F59" s="3"/>
      <c r="H59" s="48">
        <f>H8+H16+H38+H43+H48+H55</f>
        <v>5172000</v>
      </c>
      <c r="I59" s="93">
        <f>I15+I37+I42+I47+I54+I58</f>
        <v>3347000</v>
      </c>
      <c r="J59" s="93"/>
      <c r="M59" s="49"/>
      <c r="N59" s="49"/>
    </row>
    <row r="60" spans="1:14" x14ac:dyDescent="0.3">
      <c r="A60" s="3"/>
      <c r="B60" s="3"/>
      <c r="C60" s="18"/>
      <c r="D60" s="265" t="s">
        <v>104</v>
      </c>
      <c r="E60" s="265"/>
      <c r="F60" s="265"/>
      <c r="M60" s="49"/>
      <c r="N60" s="49"/>
    </row>
    <row r="61" spans="1:14" x14ac:dyDescent="0.3">
      <c r="A61" s="19" t="s">
        <v>29</v>
      </c>
      <c r="B61" s="19"/>
      <c r="C61" s="249" t="s">
        <v>30</v>
      </c>
      <c r="D61" s="249"/>
      <c r="E61" s="250" t="s">
        <v>31</v>
      </c>
      <c r="F61" s="250"/>
      <c r="M61" s="49"/>
      <c r="N61" s="49"/>
    </row>
    <row r="62" spans="1:14" x14ac:dyDescent="0.3">
      <c r="A62" s="3"/>
      <c r="B62" s="3"/>
      <c r="C62" s="18"/>
      <c r="D62" s="18"/>
      <c r="E62" s="20"/>
      <c r="F62" s="3"/>
      <c r="K62" s="50" t="s">
        <v>188</v>
      </c>
      <c r="L62" s="50">
        <v>10</v>
      </c>
      <c r="M62" s="49">
        <v>72000</v>
      </c>
      <c r="N62" s="49">
        <f>L62*M62</f>
        <v>720000</v>
      </c>
    </row>
    <row r="63" spans="1:14" x14ac:dyDescent="0.3">
      <c r="A63" s="3"/>
      <c r="B63" s="3"/>
      <c r="C63" s="18"/>
      <c r="D63" s="18"/>
      <c r="E63" s="21"/>
      <c r="F63" s="3"/>
      <c r="K63" s="50" t="s">
        <v>189</v>
      </c>
      <c r="L63" s="50">
        <v>17</v>
      </c>
      <c r="M63" s="49">
        <v>65000</v>
      </c>
      <c r="N63" s="49">
        <f>L63*M63</f>
        <v>1105000</v>
      </c>
    </row>
    <row r="64" spans="1:14" x14ac:dyDescent="0.3">
      <c r="A64" s="3"/>
      <c r="B64" s="3"/>
      <c r="C64" s="18"/>
      <c r="D64" s="18"/>
      <c r="E64" s="20"/>
      <c r="F64" s="3"/>
      <c r="M64" s="94">
        <f>N9+N20+N38+N44+N56</f>
        <v>1825000</v>
      </c>
      <c r="N64" s="49">
        <f>SUM(N62:N63)</f>
        <v>1825000</v>
      </c>
    </row>
    <row r="65" spans="1:15" x14ac:dyDescent="0.3">
      <c r="A65" s="3"/>
      <c r="B65" s="3"/>
      <c r="C65" s="18"/>
      <c r="D65" s="18"/>
      <c r="E65" s="20"/>
      <c r="F65" s="3"/>
      <c r="K65" s="50" t="s">
        <v>190</v>
      </c>
      <c r="M65" s="49">
        <v>80000</v>
      </c>
      <c r="N65" s="49">
        <f>L65*M65</f>
        <v>0</v>
      </c>
    </row>
    <row r="66" spans="1:15" x14ac:dyDescent="0.3">
      <c r="A66" s="19" t="s">
        <v>96</v>
      </c>
      <c r="B66" s="19"/>
      <c r="C66" s="249" t="s">
        <v>32</v>
      </c>
      <c r="D66" s="249"/>
      <c r="E66" s="3"/>
      <c r="F66" s="3"/>
      <c r="K66" s="50" t="s">
        <v>191</v>
      </c>
      <c r="M66" s="49">
        <v>50000</v>
      </c>
      <c r="N66" s="49">
        <f>L66*M66</f>
        <v>0</v>
      </c>
    </row>
    <row r="67" spans="1:15" s="1" customFormat="1" x14ac:dyDescent="0.3">
      <c r="C67" s="27"/>
      <c r="D67" s="22"/>
      <c r="E67" s="249"/>
      <c r="F67" s="249"/>
      <c r="G67" s="49"/>
      <c r="H67" s="49"/>
      <c r="I67" s="50"/>
      <c r="J67" s="50"/>
      <c r="K67" s="50"/>
      <c r="L67" s="50"/>
      <c r="M67" s="94">
        <f>N16+N33+N46+N52</f>
        <v>0</v>
      </c>
      <c r="N67" s="49">
        <f>SUM(N65:N66)</f>
        <v>0</v>
      </c>
      <c r="O67" s="49"/>
    </row>
    <row r="68" spans="1:15" s="1" customFormat="1" x14ac:dyDescent="0.3">
      <c r="A68" s="3"/>
      <c r="B68" s="3"/>
      <c r="C68" s="18"/>
      <c r="D68" s="18"/>
      <c r="E68" s="3"/>
      <c r="F68" s="3"/>
      <c r="G68" s="49"/>
      <c r="H68" s="49"/>
      <c r="I68" s="50"/>
      <c r="J68" s="50"/>
      <c r="K68" s="49"/>
      <c r="L68" s="49"/>
      <c r="M68" s="49"/>
      <c r="N68" s="49"/>
      <c r="O68" s="49"/>
    </row>
  </sheetData>
  <mergeCells count="22">
    <mergeCell ref="C66:D66"/>
    <mergeCell ref="E67:F67"/>
    <mergeCell ref="A55:B55"/>
    <mergeCell ref="E56:E58"/>
    <mergeCell ref="E44:E47"/>
    <mergeCell ref="A48:B48"/>
    <mergeCell ref="E49:E54"/>
    <mergeCell ref="D60:F60"/>
    <mergeCell ref="C61:D61"/>
    <mergeCell ref="E61:F61"/>
    <mergeCell ref="A43:B43"/>
    <mergeCell ref="A1:B1"/>
    <mergeCell ref="C1:F1"/>
    <mergeCell ref="A2:B2"/>
    <mergeCell ref="C2:F2"/>
    <mergeCell ref="A4:F4"/>
    <mergeCell ref="A5:F5"/>
    <mergeCell ref="A6:F6"/>
    <mergeCell ref="E8:E15"/>
    <mergeCell ref="E17:E37"/>
    <mergeCell ref="A38:B38"/>
    <mergeCell ref="E39:E42"/>
  </mergeCells>
  <pageMargins left="0.48" right="0.2" top="0.52" bottom="0.31" header="0.38" footer="0.2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topLeftCell="A52" workbookViewId="0">
      <selection activeCell="K15" sqref="K15:M15"/>
    </sheetView>
  </sheetViews>
  <sheetFormatPr defaultRowHeight="18.75" x14ac:dyDescent="0.3"/>
  <cols>
    <col min="1" max="1" width="6.140625" style="50" customWidth="1"/>
    <col min="2" max="2" width="30" style="50" customWidth="1"/>
    <col min="3" max="3" width="8" style="100" customWidth="1"/>
    <col min="4" max="4" width="13.85546875" style="50" customWidth="1"/>
    <col min="5" max="5" width="16.140625" style="50" customWidth="1"/>
    <col min="6" max="6" width="22" style="50" customWidth="1"/>
    <col min="7" max="7" width="11.5703125" style="49" customWidth="1"/>
    <col min="8" max="8" width="16.85546875" style="49" customWidth="1"/>
    <col min="9" max="9" width="14.5703125" style="50" bestFit="1" customWidth="1"/>
    <col min="10" max="10" width="10.85546875" style="50" bestFit="1" customWidth="1"/>
    <col min="11" max="11" width="12.7109375" style="50" customWidth="1"/>
    <col min="12" max="12" width="9.5703125" style="50" bestFit="1" customWidth="1"/>
    <col min="13" max="13" width="15" style="49" customWidth="1"/>
    <col min="14" max="14" width="14.5703125" style="49" bestFit="1" customWidth="1"/>
    <col min="15" max="16384" width="9.140625" style="50"/>
  </cols>
  <sheetData>
    <row r="1" spans="1:14" ht="19.5" customHeight="1" x14ac:dyDescent="0.3">
      <c r="A1" s="290" t="s">
        <v>0</v>
      </c>
      <c r="B1" s="290"/>
      <c r="C1" s="262" t="s">
        <v>1</v>
      </c>
      <c r="D1" s="262"/>
      <c r="E1" s="262"/>
      <c r="F1" s="262"/>
    </row>
    <row r="2" spans="1:14" ht="19.5" customHeight="1" x14ac:dyDescent="0.3">
      <c r="A2" s="262" t="s">
        <v>196</v>
      </c>
      <c r="B2" s="262"/>
      <c r="C2" s="291" t="s">
        <v>3</v>
      </c>
      <c r="D2" s="291"/>
      <c r="E2" s="291"/>
      <c r="F2" s="291"/>
    </row>
    <row r="3" spans="1:14" ht="12.75" customHeight="1" x14ac:dyDescent="0.3">
      <c r="A3" s="51"/>
      <c r="B3" s="51"/>
      <c r="C3" s="51"/>
      <c r="D3" s="52"/>
      <c r="E3" s="52"/>
      <c r="F3" s="53"/>
    </row>
    <row r="4" spans="1:14" ht="27" customHeight="1" x14ac:dyDescent="0.3">
      <c r="A4" s="278" t="s">
        <v>4</v>
      </c>
      <c r="B4" s="278"/>
      <c r="C4" s="278"/>
      <c r="D4" s="278"/>
      <c r="E4" s="278"/>
      <c r="F4" s="278"/>
    </row>
    <row r="5" spans="1:14" ht="22.5" customHeight="1" x14ac:dyDescent="0.3">
      <c r="A5" s="278" t="s">
        <v>123</v>
      </c>
      <c r="B5" s="278"/>
      <c r="C5" s="278"/>
      <c r="D5" s="278"/>
      <c r="E5" s="278"/>
      <c r="F5" s="278"/>
    </row>
    <row r="6" spans="1:14" ht="40.5" customHeight="1" x14ac:dyDescent="0.3">
      <c r="A6" s="253" t="s">
        <v>47</v>
      </c>
      <c r="B6" s="253"/>
      <c r="C6" s="253"/>
      <c r="D6" s="253"/>
      <c r="E6" s="253"/>
      <c r="F6" s="253"/>
      <c r="G6" s="4"/>
      <c r="H6" s="4"/>
    </row>
    <row r="7" spans="1:14" ht="22.5" customHeight="1" x14ac:dyDescent="0.3">
      <c r="A7" s="54" t="s">
        <v>5</v>
      </c>
      <c r="B7" s="54" t="s">
        <v>6</v>
      </c>
      <c r="C7" s="54" t="s">
        <v>7</v>
      </c>
      <c r="D7" s="54" t="s">
        <v>8</v>
      </c>
      <c r="E7" s="54" t="s">
        <v>9</v>
      </c>
      <c r="F7" s="54" t="s">
        <v>10</v>
      </c>
    </row>
    <row r="8" spans="1:14" ht="22.5" customHeight="1" x14ac:dyDescent="0.3">
      <c r="A8" s="55" t="s">
        <v>11</v>
      </c>
      <c r="B8" s="56"/>
      <c r="C8" s="57"/>
      <c r="D8" s="57"/>
      <c r="E8" s="283"/>
      <c r="F8" s="56"/>
      <c r="G8" s="50" t="s">
        <v>193</v>
      </c>
      <c r="H8" s="58">
        <f>I16+N9+N16</f>
        <v>841000</v>
      </c>
    </row>
    <row r="9" spans="1:14" ht="21.95" customHeight="1" x14ac:dyDescent="0.3">
      <c r="A9" s="56">
        <v>1</v>
      </c>
      <c r="B9" s="56" t="s">
        <v>124</v>
      </c>
      <c r="C9" s="57" t="s">
        <v>36</v>
      </c>
      <c r="D9" s="59" t="s">
        <v>17</v>
      </c>
      <c r="E9" s="284"/>
      <c r="F9" s="56"/>
      <c r="G9" s="60">
        <v>23000</v>
      </c>
      <c r="H9" s="49">
        <f>D9*G9</f>
        <v>23000</v>
      </c>
      <c r="K9" s="61" t="s">
        <v>189</v>
      </c>
      <c r="L9" s="50">
        <v>5</v>
      </c>
      <c r="M9" s="62">
        <v>65000</v>
      </c>
      <c r="N9" s="63">
        <f>L9*M9</f>
        <v>325000</v>
      </c>
    </row>
    <row r="10" spans="1:14" ht="21.95" customHeight="1" x14ac:dyDescent="0.3">
      <c r="A10" s="56">
        <v>2</v>
      </c>
      <c r="B10" s="56" t="s">
        <v>42</v>
      </c>
      <c r="C10" s="57" t="s">
        <v>12</v>
      </c>
      <c r="D10" s="59" t="s">
        <v>17</v>
      </c>
      <c r="E10" s="284"/>
      <c r="F10" s="56"/>
      <c r="G10" s="60">
        <v>70000</v>
      </c>
      <c r="H10" s="49">
        <f t="shared" ref="H10:H62" si="0">D10*G10</f>
        <v>70000</v>
      </c>
    </row>
    <row r="11" spans="1:14" ht="21.95" customHeight="1" x14ac:dyDescent="0.3">
      <c r="A11" s="56">
        <v>3</v>
      </c>
      <c r="B11" s="56" t="s">
        <v>125</v>
      </c>
      <c r="C11" s="57" t="s">
        <v>12</v>
      </c>
      <c r="D11" s="59" t="s">
        <v>17</v>
      </c>
      <c r="E11" s="284"/>
      <c r="F11" s="56"/>
      <c r="G11" s="60">
        <v>40000</v>
      </c>
      <c r="H11" s="49">
        <f t="shared" si="0"/>
        <v>40000</v>
      </c>
    </row>
    <row r="12" spans="1:14" ht="21.95" customHeight="1" x14ac:dyDescent="0.3">
      <c r="A12" s="56">
        <v>4</v>
      </c>
      <c r="B12" s="56" t="s">
        <v>128</v>
      </c>
      <c r="C12" s="57" t="s">
        <v>41</v>
      </c>
      <c r="D12" s="59" t="s">
        <v>18</v>
      </c>
      <c r="E12" s="284"/>
      <c r="F12" s="64"/>
      <c r="G12" s="60">
        <v>10000</v>
      </c>
      <c r="H12" s="49">
        <f t="shared" si="0"/>
        <v>30000</v>
      </c>
      <c r="K12" s="65"/>
      <c r="M12" s="62"/>
    </row>
    <row r="13" spans="1:14" ht="21.95" customHeight="1" x14ac:dyDescent="0.3">
      <c r="A13" s="56">
        <v>5</v>
      </c>
      <c r="B13" s="56" t="s">
        <v>19</v>
      </c>
      <c r="C13" s="57" t="s">
        <v>20</v>
      </c>
      <c r="D13" s="59" t="s">
        <v>13</v>
      </c>
      <c r="E13" s="284"/>
      <c r="F13" s="64"/>
      <c r="G13" s="60">
        <v>42000</v>
      </c>
      <c r="H13" s="49">
        <f t="shared" si="0"/>
        <v>84000</v>
      </c>
      <c r="K13" s="65"/>
      <c r="M13" s="62"/>
    </row>
    <row r="14" spans="1:14" ht="21.95" customHeight="1" x14ac:dyDescent="0.3">
      <c r="A14" s="56">
        <v>6</v>
      </c>
      <c r="B14" s="56" t="s">
        <v>52</v>
      </c>
      <c r="C14" s="57" t="s">
        <v>14</v>
      </c>
      <c r="D14" s="59" t="s">
        <v>23</v>
      </c>
      <c r="E14" s="284"/>
      <c r="F14" s="56"/>
      <c r="G14" s="60">
        <v>3500</v>
      </c>
      <c r="H14" s="49">
        <f t="shared" si="0"/>
        <v>17500</v>
      </c>
      <c r="J14" s="66"/>
      <c r="K14" s="53" t="s">
        <v>191</v>
      </c>
      <c r="L14" s="50">
        <v>1</v>
      </c>
      <c r="M14" s="62">
        <v>50000</v>
      </c>
      <c r="N14" s="49">
        <f>L14*M14</f>
        <v>50000</v>
      </c>
    </row>
    <row r="15" spans="1:14" ht="21.95" customHeight="1" x14ac:dyDescent="0.3">
      <c r="A15" s="56">
        <v>7</v>
      </c>
      <c r="B15" s="56" t="s">
        <v>126</v>
      </c>
      <c r="C15" s="57" t="s">
        <v>14</v>
      </c>
      <c r="D15" s="59" t="s">
        <v>13</v>
      </c>
      <c r="E15" s="284"/>
      <c r="F15" s="56"/>
      <c r="G15" s="60">
        <v>52000</v>
      </c>
      <c r="H15" s="49">
        <f t="shared" si="0"/>
        <v>104000</v>
      </c>
      <c r="J15" s="66"/>
      <c r="K15" s="53" t="s">
        <v>192</v>
      </c>
      <c r="L15" s="50">
        <v>1</v>
      </c>
      <c r="M15" s="62">
        <v>80000</v>
      </c>
      <c r="N15" s="49">
        <f>L15*M15</f>
        <v>80000</v>
      </c>
    </row>
    <row r="16" spans="1:14" ht="21.95" customHeight="1" x14ac:dyDescent="0.3">
      <c r="A16" s="56">
        <v>8</v>
      </c>
      <c r="B16" s="56" t="s">
        <v>127</v>
      </c>
      <c r="C16" s="57" t="s">
        <v>14</v>
      </c>
      <c r="D16" s="59" t="s">
        <v>23</v>
      </c>
      <c r="E16" s="285"/>
      <c r="F16" s="56"/>
      <c r="G16" s="60">
        <v>3500</v>
      </c>
      <c r="H16" s="49">
        <f t="shared" si="0"/>
        <v>17500</v>
      </c>
      <c r="I16" s="67">
        <f>SUM(H9:H16)</f>
        <v>386000</v>
      </c>
      <c r="J16" s="66"/>
      <c r="K16" s="65"/>
      <c r="M16" s="62"/>
      <c r="N16" s="63">
        <f>SUM(N14:N15)</f>
        <v>130000</v>
      </c>
    </row>
    <row r="17" spans="1:15" ht="22.5" customHeight="1" x14ac:dyDescent="0.3">
      <c r="A17" s="55" t="s">
        <v>21</v>
      </c>
      <c r="B17" s="56"/>
      <c r="C17" s="57"/>
      <c r="D17" s="57"/>
      <c r="E17" s="56"/>
      <c r="F17" s="56"/>
      <c r="G17" s="49" t="s">
        <v>193</v>
      </c>
      <c r="H17" s="68">
        <f>I36+N20+N33</f>
        <v>3215000</v>
      </c>
      <c r="M17" s="62"/>
    </row>
    <row r="18" spans="1:15" ht="21" customHeight="1" x14ac:dyDescent="0.3">
      <c r="A18" s="69">
        <v>1</v>
      </c>
      <c r="B18" s="56" t="s">
        <v>22</v>
      </c>
      <c r="C18" s="70" t="s">
        <v>12</v>
      </c>
      <c r="D18" s="70">
        <v>25</v>
      </c>
      <c r="E18" s="288"/>
      <c r="F18" s="56"/>
      <c r="G18" s="71"/>
      <c r="H18" s="49">
        <f t="shared" si="0"/>
        <v>0</v>
      </c>
      <c r="I18" s="72"/>
      <c r="K18" s="53" t="s">
        <v>188</v>
      </c>
      <c r="L18" s="50">
        <v>10</v>
      </c>
      <c r="M18" s="62">
        <v>72000</v>
      </c>
      <c r="N18" s="49">
        <f>L18*M18</f>
        <v>720000</v>
      </c>
    </row>
    <row r="19" spans="1:15" ht="21" customHeight="1" x14ac:dyDescent="0.3">
      <c r="A19" s="69">
        <v>2</v>
      </c>
      <c r="B19" s="56" t="s">
        <v>129</v>
      </c>
      <c r="C19" s="70" t="s">
        <v>12</v>
      </c>
      <c r="D19" s="73" t="s">
        <v>17</v>
      </c>
      <c r="E19" s="288"/>
      <c r="F19" s="56"/>
      <c r="G19" s="74">
        <v>70000</v>
      </c>
      <c r="H19" s="49">
        <f t="shared" si="0"/>
        <v>70000</v>
      </c>
      <c r="I19" s="72"/>
      <c r="K19" s="53" t="s">
        <v>189</v>
      </c>
      <c r="L19" s="50">
        <v>6</v>
      </c>
      <c r="M19" s="62">
        <v>65000</v>
      </c>
      <c r="N19" s="49">
        <f>L19*M19</f>
        <v>390000</v>
      </c>
    </row>
    <row r="20" spans="1:15" ht="21" customHeight="1" x14ac:dyDescent="0.3">
      <c r="A20" s="69">
        <v>3</v>
      </c>
      <c r="B20" s="53" t="s">
        <v>130</v>
      </c>
      <c r="C20" s="70" t="s">
        <v>63</v>
      </c>
      <c r="D20" s="73" t="s">
        <v>17</v>
      </c>
      <c r="E20" s="288"/>
      <c r="F20" s="56"/>
      <c r="G20" s="74">
        <v>6000</v>
      </c>
      <c r="H20" s="49">
        <f t="shared" si="0"/>
        <v>6000</v>
      </c>
      <c r="I20" s="72"/>
      <c r="K20" s="53"/>
      <c r="M20" s="62"/>
      <c r="N20" s="63">
        <f>SUM(N18:N19)</f>
        <v>1110000</v>
      </c>
    </row>
    <row r="21" spans="1:15" ht="21" customHeight="1" x14ac:dyDescent="0.3">
      <c r="A21" s="69">
        <v>4</v>
      </c>
      <c r="B21" s="56" t="s">
        <v>131</v>
      </c>
      <c r="C21" s="70" t="s">
        <v>26</v>
      </c>
      <c r="D21" s="73" t="s">
        <v>70</v>
      </c>
      <c r="E21" s="288"/>
      <c r="F21" s="56"/>
      <c r="G21" s="49">
        <v>49000</v>
      </c>
      <c r="H21" s="49">
        <f t="shared" si="0"/>
        <v>294000</v>
      </c>
      <c r="K21" s="53"/>
      <c r="L21" s="75"/>
      <c r="M21" s="62"/>
    </row>
    <row r="22" spans="1:15" ht="21" customHeight="1" x14ac:dyDescent="0.3">
      <c r="A22" s="69">
        <v>5</v>
      </c>
      <c r="B22" s="56" t="s">
        <v>71</v>
      </c>
      <c r="C22" s="57" t="s">
        <v>25</v>
      </c>
      <c r="D22" s="76" t="s">
        <v>18</v>
      </c>
      <c r="E22" s="288"/>
      <c r="F22" s="56"/>
      <c r="G22" s="60">
        <v>32000</v>
      </c>
      <c r="H22" s="49">
        <f t="shared" si="0"/>
        <v>96000</v>
      </c>
      <c r="K22" s="53"/>
      <c r="L22" s="75"/>
      <c r="M22" s="62"/>
    </row>
    <row r="23" spans="1:15" ht="21" customHeight="1" x14ac:dyDescent="0.3">
      <c r="A23" s="69">
        <v>6</v>
      </c>
      <c r="B23" s="56" t="s">
        <v>73</v>
      </c>
      <c r="C23" s="57" t="s">
        <v>25</v>
      </c>
      <c r="D23" s="76" t="s">
        <v>18</v>
      </c>
      <c r="E23" s="288"/>
      <c r="F23" s="56"/>
      <c r="G23" s="60">
        <v>35000</v>
      </c>
      <c r="H23" s="49">
        <f t="shared" si="0"/>
        <v>105000</v>
      </c>
      <c r="K23" s="53"/>
      <c r="L23" s="75"/>
      <c r="M23" s="62"/>
    </row>
    <row r="24" spans="1:15" ht="21" customHeight="1" x14ac:dyDescent="0.3">
      <c r="A24" s="69">
        <v>7</v>
      </c>
      <c r="B24" s="56" t="s">
        <v>132</v>
      </c>
      <c r="C24" s="57" t="s">
        <v>25</v>
      </c>
      <c r="D24" s="76" t="s">
        <v>17</v>
      </c>
      <c r="E24" s="288"/>
      <c r="F24" s="56"/>
      <c r="G24" s="60">
        <v>36000</v>
      </c>
      <c r="H24" s="49">
        <f t="shared" si="0"/>
        <v>36000</v>
      </c>
      <c r="K24" s="53"/>
      <c r="L24" s="75"/>
      <c r="M24" s="62"/>
    </row>
    <row r="25" spans="1:15" ht="21" customHeight="1" x14ac:dyDescent="0.3">
      <c r="A25" s="69">
        <v>8</v>
      </c>
      <c r="B25" s="77" t="s">
        <v>133</v>
      </c>
      <c r="C25" s="57" t="s">
        <v>25</v>
      </c>
      <c r="D25" s="76" t="s">
        <v>17</v>
      </c>
      <c r="E25" s="288"/>
      <c r="F25" s="56"/>
      <c r="G25" s="60">
        <v>60000</v>
      </c>
      <c r="H25" s="49">
        <f t="shared" si="0"/>
        <v>60000</v>
      </c>
      <c r="K25" s="53"/>
    </row>
    <row r="26" spans="1:15" ht="21" customHeight="1" x14ac:dyDescent="0.3">
      <c r="A26" s="69">
        <v>9</v>
      </c>
      <c r="B26" s="77" t="s">
        <v>134</v>
      </c>
      <c r="C26" s="57" t="s">
        <v>14</v>
      </c>
      <c r="D26" s="78" t="s">
        <v>13</v>
      </c>
      <c r="E26" s="288"/>
      <c r="F26" s="57"/>
      <c r="G26" s="60">
        <v>45000</v>
      </c>
      <c r="H26" s="49">
        <f t="shared" si="0"/>
        <v>90000</v>
      </c>
      <c r="K26" s="53"/>
      <c r="O26" s="79"/>
    </row>
    <row r="27" spans="1:15" ht="21" customHeight="1" x14ac:dyDescent="0.3">
      <c r="A27" s="69">
        <v>10</v>
      </c>
      <c r="B27" s="77" t="s">
        <v>135</v>
      </c>
      <c r="C27" s="57" t="s">
        <v>136</v>
      </c>
      <c r="D27" s="78" t="s">
        <v>17</v>
      </c>
      <c r="E27" s="288"/>
      <c r="F27" s="57"/>
      <c r="G27" s="60">
        <v>35000</v>
      </c>
      <c r="H27" s="49">
        <f t="shared" si="0"/>
        <v>35000</v>
      </c>
      <c r="K27" s="53"/>
      <c r="N27" s="80"/>
    </row>
    <row r="28" spans="1:15" ht="21" customHeight="1" x14ac:dyDescent="0.3">
      <c r="A28" s="69">
        <v>11</v>
      </c>
      <c r="B28" s="77" t="s">
        <v>72</v>
      </c>
      <c r="C28" s="57" t="s">
        <v>25</v>
      </c>
      <c r="D28" s="78" t="s">
        <v>17</v>
      </c>
      <c r="E28" s="288"/>
      <c r="F28" s="57"/>
      <c r="G28" s="60">
        <v>28000</v>
      </c>
      <c r="H28" s="49">
        <f t="shared" si="0"/>
        <v>28000</v>
      </c>
      <c r="K28" s="53"/>
      <c r="N28" s="71"/>
      <c r="O28" s="66"/>
    </row>
    <row r="29" spans="1:15" ht="21" customHeight="1" x14ac:dyDescent="0.3">
      <c r="A29" s="69">
        <v>12</v>
      </c>
      <c r="B29" s="77" t="s">
        <v>117</v>
      </c>
      <c r="C29" s="57" t="s">
        <v>25</v>
      </c>
      <c r="D29" s="78" t="s">
        <v>17</v>
      </c>
      <c r="E29" s="288"/>
      <c r="F29" s="57"/>
      <c r="G29" s="60">
        <v>49000</v>
      </c>
      <c r="H29" s="49">
        <f t="shared" si="0"/>
        <v>49000</v>
      </c>
      <c r="K29" s="53"/>
      <c r="L29" s="81"/>
      <c r="M29" s="62"/>
      <c r="N29" s="82"/>
      <c r="O29" s="83"/>
    </row>
    <row r="30" spans="1:15" ht="21" customHeight="1" x14ac:dyDescent="0.3">
      <c r="A30" s="69">
        <v>13</v>
      </c>
      <c r="B30" s="77" t="s">
        <v>137</v>
      </c>
      <c r="C30" s="57" t="s">
        <v>36</v>
      </c>
      <c r="D30" s="78" t="s">
        <v>17</v>
      </c>
      <c r="E30" s="288"/>
      <c r="F30" s="57"/>
      <c r="G30" s="79">
        <v>34000</v>
      </c>
      <c r="H30" s="49">
        <f t="shared" si="0"/>
        <v>34000</v>
      </c>
      <c r="K30" s="53"/>
      <c r="L30" s="81"/>
      <c r="M30" s="62"/>
    </row>
    <row r="31" spans="1:15" ht="21" customHeight="1" x14ac:dyDescent="0.3">
      <c r="A31" s="69">
        <v>14</v>
      </c>
      <c r="B31" s="77" t="s">
        <v>187</v>
      </c>
      <c r="C31" s="57" t="s">
        <v>77</v>
      </c>
      <c r="D31" s="78" t="s">
        <v>23</v>
      </c>
      <c r="E31" s="288"/>
      <c r="F31" s="57"/>
      <c r="G31" s="60">
        <v>7000</v>
      </c>
      <c r="H31" s="49">
        <f t="shared" si="0"/>
        <v>35000</v>
      </c>
      <c r="K31" s="53"/>
      <c r="L31" s="81"/>
      <c r="M31" s="62"/>
    </row>
    <row r="32" spans="1:15" ht="21" customHeight="1" x14ac:dyDescent="0.3">
      <c r="A32" s="84">
        <v>15</v>
      </c>
      <c r="B32" s="56" t="s">
        <v>50</v>
      </c>
      <c r="C32" s="57" t="s">
        <v>16</v>
      </c>
      <c r="D32" s="78" t="s">
        <v>18</v>
      </c>
      <c r="E32" s="288"/>
      <c r="F32" s="85"/>
      <c r="G32" s="60">
        <v>25000</v>
      </c>
      <c r="H32" s="49">
        <f t="shared" si="0"/>
        <v>75000</v>
      </c>
      <c r="K32" s="53"/>
      <c r="L32" s="81"/>
      <c r="M32" s="62"/>
    </row>
    <row r="33" spans="1:14" ht="23.25" customHeight="1" x14ac:dyDescent="0.3">
      <c r="A33" s="69">
        <v>16</v>
      </c>
      <c r="B33" s="56" t="s">
        <v>138</v>
      </c>
      <c r="C33" s="57" t="s">
        <v>36</v>
      </c>
      <c r="D33" s="78" t="s">
        <v>139</v>
      </c>
      <c r="E33" s="288"/>
      <c r="F33" s="57"/>
      <c r="G33" s="60">
        <v>10000</v>
      </c>
      <c r="H33" s="49">
        <f t="shared" si="0"/>
        <v>180000</v>
      </c>
      <c r="K33" s="53" t="s">
        <v>195</v>
      </c>
      <c r="L33" s="81">
        <v>3</v>
      </c>
      <c r="M33" s="62">
        <v>80000</v>
      </c>
      <c r="N33" s="63">
        <f>L33*M33</f>
        <v>240000</v>
      </c>
    </row>
    <row r="34" spans="1:14" ht="22.5" customHeight="1" x14ac:dyDescent="0.3">
      <c r="A34" s="69">
        <v>17</v>
      </c>
      <c r="B34" s="56" t="s">
        <v>80</v>
      </c>
      <c r="C34" s="57" t="s">
        <v>14</v>
      </c>
      <c r="D34" s="59" t="s">
        <v>17</v>
      </c>
      <c r="E34" s="288"/>
      <c r="F34" s="57"/>
      <c r="G34" s="60">
        <v>36000</v>
      </c>
      <c r="H34" s="49">
        <f t="shared" si="0"/>
        <v>36000</v>
      </c>
      <c r="K34" s="53"/>
      <c r="L34" s="81"/>
      <c r="M34" s="62"/>
    </row>
    <row r="35" spans="1:14" ht="22.5" customHeight="1" x14ac:dyDescent="0.3">
      <c r="A35" s="69">
        <v>18</v>
      </c>
      <c r="B35" s="56" t="s">
        <v>38</v>
      </c>
      <c r="C35" s="57" t="s">
        <v>14</v>
      </c>
      <c r="D35" s="59" t="s">
        <v>17</v>
      </c>
      <c r="E35" s="288"/>
      <c r="F35" s="56"/>
      <c r="G35" s="74">
        <v>36000</v>
      </c>
      <c r="H35" s="49">
        <f t="shared" si="0"/>
        <v>36000</v>
      </c>
      <c r="K35" s="86"/>
      <c r="L35" s="72"/>
      <c r="M35" s="62"/>
    </row>
    <row r="36" spans="1:14" ht="22.5" customHeight="1" x14ac:dyDescent="0.3">
      <c r="A36" s="69">
        <v>19</v>
      </c>
      <c r="B36" s="56" t="s">
        <v>81</v>
      </c>
      <c r="C36" s="57" t="s">
        <v>14</v>
      </c>
      <c r="D36" s="59">
        <v>15</v>
      </c>
      <c r="E36" s="288"/>
      <c r="F36" s="56"/>
      <c r="G36" s="74">
        <v>40000</v>
      </c>
      <c r="H36" s="49">
        <f t="shared" si="0"/>
        <v>600000</v>
      </c>
      <c r="I36" s="67">
        <f>SUM(H19:H36)</f>
        <v>1865000</v>
      </c>
      <c r="K36" s="86"/>
      <c r="L36" s="72"/>
      <c r="M36" s="62"/>
    </row>
    <row r="37" spans="1:14" ht="19.5" customHeight="1" x14ac:dyDescent="0.3">
      <c r="A37" s="286" t="s">
        <v>28</v>
      </c>
      <c r="B37" s="287"/>
      <c r="C37" s="57"/>
      <c r="D37" s="57"/>
      <c r="E37" s="57"/>
      <c r="F37" s="87"/>
      <c r="H37" s="68">
        <f>I46+N38+N44</f>
        <v>823000</v>
      </c>
      <c r="K37" s="86"/>
      <c r="M37" s="62"/>
    </row>
    <row r="38" spans="1:14" ht="21.95" customHeight="1" x14ac:dyDescent="0.3">
      <c r="A38" s="69">
        <v>1</v>
      </c>
      <c r="B38" s="87" t="s">
        <v>19</v>
      </c>
      <c r="C38" s="57" t="s">
        <v>43</v>
      </c>
      <c r="D38" s="59">
        <v>20</v>
      </c>
      <c r="E38" s="283"/>
      <c r="F38" s="88"/>
      <c r="G38" s="60">
        <v>3500</v>
      </c>
      <c r="H38" s="49">
        <f t="shared" si="0"/>
        <v>70000</v>
      </c>
      <c r="K38" s="86" t="s">
        <v>189</v>
      </c>
      <c r="L38" s="50">
        <v>3</v>
      </c>
      <c r="M38" s="62">
        <v>65000</v>
      </c>
      <c r="N38" s="63">
        <f>L38*M38</f>
        <v>195000</v>
      </c>
    </row>
    <row r="39" spans="1:14" ht="21.95" customHeight="1" x14ac:dyDescent="0.3">
      <c r="A39" s="69">
        <v>2</v>
      </c>
      <c r="B39" s="87" t="s">
        <v>52</v>
      </c>
      <c r="C39" s="57" t="s">
        <v>14</v>
      </c>
      <c r="D39" s="59" t="s">
        <v>53</v>
      </c>
      <c r="E39" s="284"/>
      <c r="F39" s="88"/>
      <c r="G39" s="60">
        <v>3500</v>
      </c>
      <c r="H39" s="49">
        <f t="shared" si="0"/>
        <v>28000</v>
      </c>
      <c r="M39" s="62"/>
    </row>
    <row r="40" spans="1:14" ht="21.95" customHeight="1" x14ac:dyDescent="0.3">
      <c r="A40" s="69">
        <v>3</v>
      </c>
      <c r="B40" s="89" t="s">
        <v>140</v>
      </c>
      <c r="C40" s="57" t="s">
        <v>16</v>
      </c>
      <c r="D40" s="59" t="s">
        <v>23</v>
      </c>
      <c r="E40" s="284"/>
      <c r="F40" s="88"/>
      <c r="G40" s="60">
        <v>3500</v>
      </c>
      <c r="H40" s="49">
        <f t="shared" si="0"/>
        <v>17500</v>
      </c>
      <c r="M40" s="62"/>
    </row>
    <row r="41" spans="1:14" ht="21.95" customHeight="1" x14ac:dyDescent="0.3">
      <c r="A41" s="69">
        <v>4</v>
      </c>
      <c r="B41" s="87" t="s">
        <v>141</v>
      </c>
      <c r="C41" s="57" t="s">
        <v>20</v>
      </c>
      <c r="D41" s="59" t="s">
        <v>23</v>
      </c>
      <c r="E41" s="284"/>
      <c r="F41" s="88"/>
      <c r="G41" s="60">
        <v>12000</v>
      </c>
      <c r="H41" s="49">
        <f t="shared" si="0"/>
        <v>60000</v>
      </c>
      <c r="M41" s="62"/>
    </row>
    <row r="42" spans="1:14" ht="21.95" customHeight="1" x14ac:dyDescent="0.3">
      <c r="A42" s="69">
        <v>5</v>
      </c>
      <c r="B42" s="90" t="s">
        <v>113</v>
      </c>
      <c r="C42" s="57" t="s">
        <v>36</v>
      </c>
      <c r="D42" s="59" t="s">
        <v>17</v>
      </c>
      <c r="E42" s="284"/>
      <c r="F42" s="88"/>
      <c r="G42" s="60">
        <v>120000</v>
      </c>
      <c r="H42" s="49">
        <f t="shared" si="0"/>
        <v>120000</v>
      </c>
      <c r="M42" s="62"/>
    </row>
    <row r="43" spans="1:14" ht="21.95" customHeight="1" x14ac:dyDescent="0.3">
      <c r="A43" s="69">
        <v>6</v>
      </c>
      <c r="B43" s="90" t="s">
        <v>142</v>
      </c>
      <c r="C43" s="57" t="s">
        <v>36</v>
      </c>
      <c r="D43" s="59" t="s">
        <v>17</v>
      </c>
      <c r="E43" s="284"/>
      <c r="F43" s="88" t="s">
        <v>143</v>
      </c>
      <c r="G43" s="60">
        <v>85000</v>
      </c>
      <c r="H43" s="49">
        <f t="shared" si="0"/>
        <v>85000</v>
      </c>
      <c r="M43" s="62"/>
    </row>
    <row r="44" spans="1:14" ht="21.95" customHeight="1" x14ac:dyDescent="0.3">
      <c r="A44" s="69">
        <v>7</v>
      </c>
      <c r="B44" s="90" t="s">
        <v>86</v>
      </c>
      <c r="C44" s="57" t="s">
        <v>16</v>
      </c>
      <c r="D44" s="59" t="s">
        <v>23</v>
      </c>
      <c r="E44" s="284"/>
      <c r="F44" s="88"/>
      <c r="G44" s="60">
        <v>3500</v>
      </c>
      <c r="H44" s="49">
        <f t="shared" si="0"/>
        <v>17500</v>
      </c>
      <c r="K44" s="50" t="s">
        <v>192</v>
      </c>
      <c r="L44" s="50">
        <v>2</v>
      </c>
      <c r="M44" s="62">
        <v>80000</v>
      </c>
      <c r="N44" s="63">
        <f>L44*M44</f>
        <v>160000</v>
      </c>
    </row>
    <row r="45" spans="1:14" ht="21.95" customHeight="1" x14ac:dyDescent="0.3">
      <c r="A45" s="69">
        <v>8</v>
      </c>
      <c r="B45" s="90" t="s">
        <v>144</v>
      </c>
      <c r="C45" s="57" t="s">
        <v>36</v>
      </c>
      <c r="D45" s="59" t="s">
        <v>17</v>
      </c>
      <c r="E45" s="284"/>
      <c r="F45" s="88" t="s">
        <v>145</v>
      </c>
      <c r="G45" s="60">
        <v>45000</v>
      </c>
      <c r="H45" s="49">
        <f t="shared" si="0"/>
        <v>45000</v>
      </c>
      <c r="M45" s="62"/>
    </row>
    <row r="46" spans="1:14" ht="21.95" customHeight="1" x14ac:dyDescent="0.3">
      <c r="A46" s="69">
        <v>9</v>
      </c>
      <c r="B46" s="90" t="s">
        <v>50</v>
      </c>
      <c r="C46" s="57" t="s">
        <v>16</v>
      </c>
      <c r="D46" s="59" t="s">
        <v>17</v>
      </c>
      <c r="E46" s="285"/>
      <c r="F46" s="88"/>
      <c r="G46" s="60">
        <v>25000</v>
      </c>
      <c r="H46" s="49">
        <f t="shared" si="0"/>
        <v>25000</v>
      </c>
      <c r="I46" s="67">
        <f>SUM(H38:H46)</f>
        <v>468000</v>
      </c>
      <c r="M46" s="62"/>
    </row>
    <row r="47" spans="1:14" ht="21" customHeight="1" x14ac:dyDescent="0.3">
      <c r="A47" s="286" t="s">
        <v>91</v>
      </c>
      <c r="B47" s="287"/>
      <c r="C47" s="57"/>
      <c r="D47" s="59"/>
      <c r="E47" s="57"/>
      <c r="F47" s="87"/>
      <c r="G47" s="60"/>
      <c r="H47" s="68">
        <f>I53+N48+N52</f>
        <v>390500</v>
      </c>
    </row>
    <row r="48" spans="1:14" ht="21.95" customHeight="1" x14ac:dyDescent="0.3">
      <c r="A48" s="69">
        <v>1</v>
      </c>
      <c r="B48" s="56" t="s">
        <v>52</v>
      </c>
      <c r="C48" s="57" t="s">
        <v>14</v>
      </c>
      <c r="D48" s="59" t="s">
        <v>15</v>
      </c>
      <c r="E48" s="283"/>
      <c r="F48" s="87"/>
      <c r="G48" s="60">
        <v>3500</v>
      </c>
      <c r="H48" s="49">
        <f t="shared" si="0"/>
        <v>24500</v>
      </c>
      <c r="K48" s="50" t="s">
        <v>189</v>
      </c>
      <c r="L48" s="50">
        <v>1</v>
      </c>
      <c r="M48" s="49">
        <v>65000</v>
      </c>
      <c r="N48" s="63">
        <f>L48*M48</f>
        <v>65000</v>
      </c>
    </row>
    <row r="49" spans="1:14" ht="21.95" customHeight="1" x14ac:dyDescent="0.3">
      <c r="A49" s="69">
        <v>2</v>
      </c>
      <c r="B49" s="56" t="s">
        <v>146</v>
      </c>
      <c r="C49" s="57" t="s">
        <v>16</v>
      </c>
      <c r="D49" s="59" t="s">
        <v>17</v>
      </c>
      <c r="E49" s="284"/>
      <c r="F49" s="87"/>
      <c r="G49" s="60">
        <v>45000</v>
      </c>
      <c r="H49" s="49">
        <f t="shared" si="0"/>
        <v>45000</v>
      </c>
    </row>
    <row r="50" spans="1:14" ht="21.95" customHeight="1" x14ac:dyDescent="0.3">
      <c r="A50" s="69">
        <v>3</v>
      </c>
      <c r="B50" s="56" t="s">
        <v>147</v>
      </c>
      <c r="C50" s="57" t="s">
        <v>14</v>
      </c>
      <c r="D50" s="59" t="s">
        <v>13</v>
      </c>
      <c r="E50" s="284"/>
      <c r="F50" s="87"/>
      <c r="G50" s="60">
        <v>26000</v>
      </c>
      <c r="H50" s="49">
        <f t="shared" si="0"/>
        <v>52000</v>
      </c>
    </row>
    <row r="51" spans="1:14" ht="21.95" customHeight="1" x14ac:dyDescent="0.3">
      <c r="A51" s="69">
        <v>4</v>
      </c>
      <c r="B51" s="56" t="s">
        <v>124</v>
      </c>
      <c r="C51" s="57" t="s">
        <v>36</v>
      </c>
      <c r="D51" s="59" t="s">
        <v>17</v>
      </c>
      <c r="E51" s="284"/>
      <c r="F51" s="87"/>
      <c r="G51" s="60">
        <v>23000</v>
      </c>
      <c r="H51" s="49">
        <f t="shared" si="0"/>
        <v>23000</v>
      </c>
    </row>
    <row r="52" spans="1:14" ht="21.95" customHeight="1" x14ac:dyDescent="0.3">
      <c r="A52" s="69">
        <v>5</v>
      </c>
      <c r="B52" s="56" t="s">
        <v>148</v>
      </c>
      <c r="C52" s="57" t="s">
        <v>36</v>
      </c>
      <c r="D52" s="59" t="s">
        <v>23</v>
      </c>
      <c r="E52" s="284"/>
      <c r="F52" s="87"/>
      <c r="G52" s="60">
        <v>9000</v>
      </c>
      <c r="H52" s="49">
        <f t="shared" si="0"/>
        <v>45000</v>
      </c>
      <c r="K52" s="50" t="s">
        <v>192</v>
      </c>
      <c r="L52" s="50">
        <v>1</v>
      </c>
      <c r="M52" s="49">
        <v>80000</v>
      </c>
      <c r="N52" s="63">
        <f>L52*M52</f>
        <v>80000</v>
      </c>
    </row>
    <row r="53" spans="1:14" ht="21.95" customHeight="1" x14ac:dyDescent="0.3">
      <c r="A53" s="69">
        <v>6</v>
      </c>
      <c r="B53" s="56" t="s">
        <v>87</v>
      </c>
      <c r="C53" s="57" t="s">
        <v>36</v>
      </c>
      <c r="D53" s="59" t="s">
        <v>13</v>
      </c>
      <c r="E53" s="285"/>
      <c r="F53" s="87"/>
      <c r="G53" s="60">
        <v>28000</v>
      </c>
      <c r="H53" s="49">
        <f t="shared" si="0"/>
        <v>56000</v>
      </c>
      <c r="I53" s="67">
        <f>SUM(H48:H53)</f>
        <v>245500</v>
      </c>
    </row>
    <row r="54" spans="1:14" ht="20.100000000000001" customHeight="1" x14ac:dyDescent="0.3">
      <c r="A54" s="286" t="s">
        <v>103</v>
      </c>
      <c r="B54" s="287"/>
      <c r="C54" s="57"/>
      <c r="D54" s="59"/>
      <c r="E54" s="57"/>
      <c r="F54" s="87"/>
      <c r="G54" s="60"/>
      <c r="H54" s="68">
        <f>I62</f>
        <v>127000</v>
      </c>
    </row>
    <row r="55" spans="1:14" ht="21.95" customHeight="1" x14ac:dyDescent="0.3">
      <c r="A55" s="69">
        <v>1</v>
      </c>
      <c r="B55" s="56" t="s">
        <v>89</v>
      </c>
      <c r="C55" s="57" t="s">
        <v>14</v>
      </c>
      <c r="D55" s="59" t="s">
        <v>13</v>
      </c>
      <c r="E55" s="288"/>
      <c r="F55" s="87"/>
      <c r="G55" s="60">
        <v>9000</v>
      </c>
      <c r="H55" s="49">
        <f t="shared" si="0"/>
        <v>18000</v>
      </c>
    </row>
    <row r="56" spans="1:14" ht="21.95" customHeight="1" x14ac:dyDescent="0.3">
      <c r="A56" s="69">
        <v>2</v>
      </c>
      <c r="B56" s="56" t="s">
        <v>149</v>
      </c>
      <c r="C56" s="57" t="s">
        <v>14</v>
      </c>
      <c r="D56" s="59" t="s">
        <v>13</v>
      </c>
      <c r="E56" s="288"/>
      <c r="F56" s="87"/>
      <c r="G56" s="60">
        <v>8000</v>
      </c>
      <c r="H56" s="49">
        <f t="shared" si="0"/>
        <v>16000</v>
      </c>
    </row>
    <row r="57" spans="1:14" ht="21.95" customHeight="1" x14ac:dyDescent="0.3">
      <c r="A57" s="69">
        <v>3</v>
      </c>
      <c r="B57" s="56" t="s">
        <v>150</v>
      </c>
      <c r="C57" s="57" t="s">
        <v>34</v>
      </c>
      <c r="D57" s="59" t="s">
        <v>13</v>
      </c>
      <c r="E57" s="288"/>
      <c r="F57" s="87"/>
      <c r="G57" s="60">
        <v>8000</v>
      </c>
      <c r="H57" s="49">
        <f t="shared" si="0"/>
        <v>16000</v>
      </c>
    </row>
    <row r="58" spans="1:14" ht="21.95" customHeight="1" x14ac:dyDescent="0.3">
      <c r="A58" s="69">
        <v>4</v>
      </c>
      <c r="B58" s="56" t="s">
        <v>59</v>
      </c>
      <c r="C58" s="57" t="s">
        <v>41</v>
      </c>
      <c r="D58" s="59" t="s">
        <v>17</v>
      </c>
      <c r="E58" s="288"/>
      <c r="F58" s="87"/>
      <c r="G58" s="60">
        <v>13000</v>
      </c>
      <c r="H58" s="49">
        <f t="shared" si="0"/>
        <v>13000</v>
      </c>
    </row>
    <row r="59" spans="1:14" ht="21.95" customHeight="1" x14ac:dyDescent="0.3">
      <c r="A59" s="69">
        <v>5</v>
      </c>
      <c r="B59" s="56" t="s">
        <v>151</v>
      </c>
      <c r="C59" s="57" t="s">
        <v>77</v>
      </c>
      <c r="D59" s="59" t="s">
        <v>17</v>
      </c>
      <c r="E59" s="288"/>
      <c r="F59" s="87"/>
      <c r="G59" s="60">
        <v>7000</v>
      </c>
      <c r="H59" s="49">
        <f t="shared" si="0"/>
        <v>7000</v>
      </c>
    </row>
    <row r="60" spans="1:14" ht="21.95" customHeight="1" x14ac:dyDescent="0.3">
      <c r="A60" s="69">
        <v>6</v>
      </c>
      <c r="B60" s="56" t="s">
        <v>152</v>
      </c>
      <c r="C60" s="57" t="s">
        <v>77</v>
      </c>
      <c r="D60" s="59" t="s">
        <v>17</v>
      </c>
      <c r="E60" s="288"/>
      <c r="F60" s="87"/>
      <c r="G60" s="60">
        <v>7000</v>
      </c>
      <c r="H60" s="49">
        <f t="shared" si="0"/>
        <v>7000</v>
      </c>
    </row>
    <row r="61" spans="1:14" ht="21.95" customHeight="1" x14ac:dyDescent="0.3">
      <c r="A61" s="69">
        <v>7</v>
      </c>
      <c r="B61" s="56" t="s">
        <v>35</v>
      </c>
      <c r="C61" s="57" t="s">
        <v>36</v>
      </c>
      <c r="D61" s="59" t="s">
        <v>17</v>
      </c>
      <c r="E61" s="288"/>
      <c r="F61" s="87"/>
      <c r="G61" s="60">
        <v>23000</v>
      </c>
      <c r="H61" s="49">
        <f t="shared" si="0"/>
        <v>23000</v>
      </c>
    </row>
    <row r="62" spans="1:14" ht="21.95" customHeight="1" x14ac:dyDescent="0.3">
      <c r="A62" s="69">
        <v>8</v>
      </c>
      <c r="B62" s="56" t="s">
        <v>153</v>
      </c>
      <c r="C62" s="57" t="s">
        <v>25</v>
      </c>
      <c r="D62" s="59" t="s">
        <v>17</v>
      </c>
      <c r="E62" s="288"/>
      <c r="F62" s="87"/>
      <c r="G62" s="60">
        <v>27000</v>
      </c>
      <c r="H62" s="49">
        <f t="shared" si="0"/>
        <v>27000</v>
      </c>
      <c r="I62" s="67">
        <f>SUM(H55:H62)</f>
        <v>127000</v>
      </c>
      <c r="K62" s="50" t="s">
        <v>188</v>
      </c>
      <c r="L62" s="50">
        <v>10</v>
      </c>
      <c r="M62" s="49">
        <v>72000</v>
      </c>
      <c r="N62" s="49">
        <f>L62*M62</f>
        <v>720000</v>
      </c>
    </row>
    <row r="63" spans="1:14" x14ac:dyDescent="0.3">
      <c r="A63" s="53"/>
      <c r="B63" s="53"/>
      <c r="C63" s="91"/>
      <c r="D63" s="91"/>
      <c r="E63" s="91"/>
      <c r="F63" s="53"/>
      <c r="H63" s="63">
        <f>H8+H17+H37+H47+H54</f>
        <v>5396500</v>
      </c>
      <c r="I63" s="92">
        <f>I16+I36+I46+I53+I62</f>
        <v>3091500</v>
      </c>
      <c r="J63" s="93"/>
      <c r="K63" s="50" t="s">
        <v>189</v>
      </c>
      <c r="L63" s="50">
        <v>15</v>
      </c>
      <c r="M63" s="49">
        <v>65000</v>
      </c>
      <c r="N63" s="49">
        <f>L63*M63</f>
        <v>975000</v>
      </c>
    </row>
    <row r="64" spans="1:14" x14ac:dyDescent="0.3">
      <c r="A64" s="53"/>
      <c r="B64" s="53"/>
      <c r="C64" s="91"/>
      <c r="D64" s="289" t="s">
        <v>154</v>
      </c>
      <c r="E64" s="289"/>
      <c r="F64" s="289"/>
      <c r="M64" s="94">
        <f>N9+N20+N38+N48</f>
        <v>1695000</v>
      </c>
      <c r="N64" s="49">
        <f>SUM(N62:N63)</f>
        <v>1695000</v>
      </c>
    </row>
    <row r="65" spans="1:14" x14ac:dyDescent="0.3">
      <c r="A65" s="53"/>
      <c r="B65" s="53"/>
      <c r="C65" s="91"/>
      <c r="D65" s="95"/>
      <c r="E65" s="262" t="s">
        <v>155</v>
      </c>
      <c r="F65" s="262"/>
      <c r="K65" s="50" t="s">
        <v>190</v>
      </c>
      <c r="L65" s="50">
        <v>7</v>
      </c>
      <c r="M65" s="49">
        <v>80000</v>
      </c>
      <c r="N65" s="49">
        <f>L65*M65</f>
        <v>560000</v>
      </c>
    </row>
    <row r="66" spans="1:14" x14ac:dyDescent="0.3">
      <c r="A66" s="96" t="s">
        <v>29</v>
      </c>
      <c r="B66" s="96"/>
      <c r="C66" s="262" t="s">
        <v>30</v>
      </c>
      <c r="D66" s="262"/>
      <c r="E66" s="282" t="s">
        <v>31</v>
      </c>
      <c r="F66" s="282"/>
      <c r="K66" s="50" t="s">
        <v>191</v>
      </c>
      <c r="L66" s="50">
        <v>1</v>
      </c>
      <c r="M66" s="49">
        <v>50000</v>
      </c>
      <c r="N66" s="49">
        <f>L66*M66</f>
        <v>50000</v>
      </c>
    </row>
    <row r="67" spans="1:14" x14ac:dyDescent="0.3">
      <c r="A67" s="53"/>
      <c r="B67" s="53"/>
      <c r="C67" s="91"/>
      <c r="D67" s="91"/>
      <c r="E67" s="74"/>
      <c r="F67" s="53"/>
      <c r="M67" s="94">
        <f>N16+N33+N44+N52</f>
        <v>610000</v>
      </c>
      <c r="N67" s="49">
        <f>SUM(N65:N66)</f>
        <v>610000</v>
      </c>
    </row>
    <row r="68" spans="1:14" x14ac:dyDescent="0.3">
      <c r="A68" s="53"/>
      <c r="B68" s="53"/>
      <c r="C68" s="91"/>
      <c r="D68" s="91"/>
      <c r="E68" s="97"/>
      <c r="F68" s="53"/>
    </row>
    <row r="69" spans="1:14" x14ac:dyDescent="0.3">
      <c r="A69" s="53"/>
      <c r="B69" s="53"/>
      <c r="C69" s="91"/>
      <c r="D69" s="91"/>
      <c r="E69" s="74"/>
      <c r="F69" s="53"/>
    </row>
    <row r="70" spans="1:14" x14ac:dyDescent="0.3">
      <c r="A70" s="53"/>
      <c r="B70" s="53"/>
      <c r="C70" s="91"/>
      <c r="D70" s="91"/>
      <c r="E70" s="74"/>
      <c r="F70" s="53"/>
    </row>
    <row r="71" spans="1:14" x14ac:dyDescent="0.3">
      <c r="A71" s="96" t="s">
        <v>96</v>
      </c>
      <c r="B71" s="96"/>
      <c r="C71" s="262" t="s">
        <v>32</v>
      </c>
      <c r="D71" s="262"/>
      <c r="E71" s="53"/>
      <c r="F71" s="53"/>
    </row>
    <row r="72" spans="1:14" s="49" customFormat="1" x14ac:dyDescent="0.3">
      <c r="C72" s="98"/>
      <c r="D72" s="99"/>
      <c r="E72" s="262"/>
      <c r="F72" s="262"/>
      <c r="I72" s="50"/>
      <c r="J72" s="50"/>
    </row>
    <row r="73" spans="1:14" s="49" customFormat="1" x14ac:dyDescent="0.3">
      <c r="A73" s="53"/>
      <c r="B73" s="53"/>
      <c r="C73" s="91"/>
      <c r="D73" s="91"/>
      <c r="E73" s="53"/>
      <c r="F73" s="53"/>
      <c r="I73" s="50"/>
      <c r="J73" s="50"/>
    </row>
  </sheetData>
  <mergeCells count="21">
    <mergeCell ref="A6:F6"/>
    <mergeCell ref="E18:E36"/>
    <mergeCell ref="A37:B37"/>
    <mergeCell ref="A1:B1"/>
    <mergeCell ref="C1:F1"/>
    <mergeCell ref="A2:B2"/>
    <mergeCell ref="C2:F2"/>
    <mergeCell ref="A4:F4"/>
    <mergeCell ref="A5:F5"/>
    <mergeCell ref="A47:B47"/>
    <mergeCell ref="E48:E53"/>
    <mergeCell ref="A54:B54"/>
    <mergeCell ref="E55:E62"/>
    <mergeCell ref="D64:F64"/>
    <mergeCell ref="C66:D66"/>
    <mergeCell ref="E66:F66"/>
    <mergeCell ref="C71:D71"/>
    <mergeCell ref="E72:F72"/>
    <mergeCell ref="E8:E16"/>
    <mergeCell ref="E38:E46"/>
    <mergeCell ref="E65:F65"/>
  </mergeCells>
  <pageMargins left="0.48" right="0.2" top="0.52" bottom="0.31" header="0.38" footer="0.2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A55" workbookViewId="0">
      <selection activeCell="H65" sqref="H65"/>
    </sheetView>
  </sheetViews>
  <sheetFormatPr defaultRowHeight="18.75" x14ac:dyDescent="0.3"/>
  <cols>
    <col min="1" max="1" width="6.140625" customWidth="1"/>
    <col min="2" max="2" width="27.140625" customWidth="1"/>
    <col min="3" max="3" width="9.140625" style="28" customWidth="1"/>
    <col min="4" max="4" width="13.42578125" customWidth="1"/>
    <col min="5" max="5" width="14.285156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1.28515625" style="50" customWidth="1"/>
    <col min="13" max="13" width="11.42578125" style="50" customWidth="1"/>
  </cols>
  <sheetData>
    <row r="1" spans="1:13" ht="19.5" customHeight="1" x14ac:dyDescent="0.3">
      <c r="A1" s="264" t="s">
        <v>0</v>
      </c>
      <c r="B1" s="264"/>
      <c r="C1" s="249" t="s">
        <v>1</v>
      </c>
      <c r="D1" s="249"/>
      <c r="E1" s="249"/>
      <c r="F1" s="249"/>
    </row>
    <row r="2" spans="1:13" ht="19.5" customHeight="1" x14ac:dyDescent="0.3">
      <c r="A2" s="249" t="s">
        <v>181</v>
      </c>
      <c r="B2" s="249"/>
      <c r="C2" s="249" t="s">
        <v>3</v>
      </c>
      <c r="D2" s="249"/>
      <c r="E2" s="249"/>
      <c r="F2" s="249"/>
    </row>
    <row r="3" spans="1:13" ht="6.75" customHeight="1" x14ac:dyDescent="0.3">
      <c r="A3" s="34"/>
      <c r="B3" s="34"/>
      <c r="C3" s="34"/>
      <c r="D3" s="2"/>
      <c r="E3" s="2"/>
      <c r="F3" s="3"/>
    </row>
    <row r="4" spans="1:13" ht="21.75" customHeight="1" x14ac:dyDescent="0.3">
      <c r="A4" s="292" t="s">
        <v>4</v>
      </c>
      <c r="B4" s="292"/>
      <c r="C4" s="292"/>
      <c r="D4" s="292"/>
      <c r="E4" s="292"/>
      <c r="F4" s="292"/>
    </row>
    <row r="5" spans="1:13" ht="20.25" customHeight="1" x14ac:dyDescent="0.3">
      <c r="A5" s="292" t="s">
        <v>156</v>
      </c>
      <c r="B5" s="292"/>
      <c r="C5" s="292"/>
      <c r="D5" s="292"/>
      <c r="E5" s="292"/>
      <c r="F5" s="292"/>
    </row>
    <row r="6" spans="1:13" ht="41.25" customHeight="1" x14ac:dyDescent="0.3">
      <c r="A6" s="253" t="s">
        <v>47</v>
      </c>
      <c r="B6" s="253"/>
      <c r="C6" s="253"/>
      <c r="D6" s="253"/>
      <c r="E6" s="253"/>
      <c r="F6" s="253"/>
      <c r="G6" s="4"/>
      <c r="H6" s="4"/>
    </row>
    <row r="7" spans="1:13" ht="21" customHeight="1" x14ac:dyDescent="0.3">
      <c r="A7" s="5" t="s">
        <v>5</v>
      </c>
      <c r="B7" s="5" t="s">
        <v>6</v>
      </c>
      <c r="C7" s="5" t="s">
        <v>7</v>
      </c>
      <c r="D7" s="5" t="s">
        <v>8</v>
      </c>
      <c r="E7" s="5" t="s">
        <v>9</v>
      </c>
      <c r="F7" s="5" t="s">
        <v>10</v>
      </c>
    </row>
    <row r="8" spans="1:13" ht="18.75" customHeight="1" x14ac:dyDescent="0.3">
      <c r="A8" s="251" t="s">
        <v>11</v>
      </c>
      <c r="B8" s="254"/>
      <c r="C8" s="252"/>
      <c r="D8" s="8"/>
      <c r="E8" s="258"/>
      <c r="F8" s="7"/>
      <c r="G8" s="49" t="s">
        <v>198</v>
      </c>
      <c r="H8" s="68">
        <f>I15+M10</f>
        <v>991500</v>
      </c>
    </row>
    <row r="9" spans="1:13" ht="19.5" customHeight="1" x14ac:dyDescent="0.3">
      <c r="A9" s="7">
        <v>1</v>
      </c>
      <c r="B9" s="36" t="s">
        <v>22</v>
      </c>
      <c r="C9" s="35" t="s">
        <v>12</v>
      </c>
      <c r="D9" s="9" t="s">
        <v>23</v>
      </c>
      <c r="E9" s="259"/>
      <c r="F9" s="7"/>
      <c r="G9" s="49">
        <v>65000</v>
      </c>
      <c r="H9" s="49">
        <f>D9*G9</f>
        <v>325000</v>
      </c>
    </row>
    <row r="10" spans="1:13" ht="19.5" customHeight="1" x14ac:dyDescent="0.3">
      <c r="A10" s="7">
        <v>2</v>
      </c>
      <c r="B10" s="7" t="s">
        <v>197</v>
      </c>
      <c r="C10" s="8" t="s">
        <v>41</v>
      </c>
      <c r="D10" s="9" t="s">
        <v>17</v>
      </c>
      <c r="E10" s="259"/>
      <c r="F10" s="7"/>
      <c r="G10" s="60">
        <v>13000</v>
      </c>
      <c r="H10" s="49">
        <f t="shared" ref="H10:H15" si="0">D10*G10</f>
        <v>13000</v>
      </c>
      <c r="J10" s="53" t="s">
        <v>192</v>
      </c>
      <c r="K10" s="50">
        <v>2</v>
      </c>
      <c r="L10" s="62">
        <v>80000</v>
      </c>
      <c r="M10" s="102">
        <f>K10*L10</f>
        <v>160000</v>
      </c>
    </row>
    <row r="11" spans="1:13" ht="19.5" customHeight="1" x14ac:dyDescent="0.3">
      <c r="A11" s="7">
        <v>3</v>
      </c>
      <c r="B11" s="7" t="s">
        <v>42</v>
      </c>
      <c r="C11" s="8" t="s">
        <v>12</v>
      </c>
      <c r="D11" s="9" t="s">
        <v>17</v>
      </c>
      <c r="E11" s="259"/>
      <c r="F11" s="7"/>
      <c r="G11" s="60">
        <v>70000</v>
      </c>
      <c r="H11" s="49">
        <f t="shared" si="0"/>
        <v>70000</v>
      </c>
      <c r="K11" s="53"/>
      <c r="M11" s="79"/>
    </row>
    <row r="12" spans="1:13" ht="19.5" customHeight="1" x14ac:dyDescent="0.3">
      <c r="A12" s="7">
        <v>4</v>
      </c>
      <c r="B12" s="42" t="s">
        <v>52</v>
      </c>
      <c r="C12" s="43" t="s">
        <v>14</v>
      </c>
      <c r="D12" s="44" t="s">
        <v>53</v>
      </c>
      <c r="E12" s="259"/>
      <c r="F12" s="7"/>
      <c r="G12" s="60">
        <v>5000</v>
      </c>
      <c r="H12" s="49">
        <f t="shared" si="0"/>
        <v>40000</v>
      </c>
      <c r="K12" s="53"/>
      <c r="M12" s="79"/>
    </row>
    <row r="13" spans="1:13" ht="19.5" customHeight="1" x14ac:dyDescent="0.3">
      <c r="A13" s="7">
        <v>5</v>
      </c>
      <c r="B13" s="7" t="s">
        <v>157</v>
      </c>
      <c r="C13" s="8" t="s">
        <v>158</v>
      </c>
      <c r="D13" s="9" t="s">
        <v>17</v>
      </c>
      <c r="E13" s="259"/>
      <c r="F13" s="24"/>
      <c r="G13" s="60">
        <v>45000</v>
      </c>
      <c r="H13" s="49">
        <f t="shared" si="0"/>
        <v>45000</v>
      </c>
      <c r="K13" s="65"/>
      <c r="M13" s="79"/>
    </row>
    <row r="14" spans="1:13" ht="19.5" customHeight="1" x14ac:dyDescent="0.3">
      <c r="A14" s="7">
        <v>6</v>
      </c>
      <c r="B14" s="7" t="s">
        <v>110</v>
      </c>
      <c r="C14" s="8" t="s">
        <v>25</v>
      </c>
      <c r="D14" s="9" t="s">
        <v>18</v>
      </c>
      <c r="E14" s="259"/>
      <c r="F14" s="24"/>
      <c r="G14" s="60">
        <v>4500</v>
      </c>
      <c r="H14" s="49">
        <f t="shared" si="0"/>
        <v>13500</v>
      </c>
      <c r="K14" s="65"/>
      <c r="M14" s="79"/>
    </row>
    <row r="15" spans="1:13" ht="19.5" customHeight="1" x14ac:dyDescent="0.3">
      <c r="A15" s="7">
        <v>7</v>
      </c>
      <c r="B15" s="7" t="s">
        <v>160</v>
      </c>
      <c r="C15" s="8" t="s">
        <v>159</v>
      </c>
      <c r="D15" s="9">
        <v>50</v>
      </c>
      <c r="E15" s="259"/>
      <c r="F15" s="7"/>
      <c r="G15" s="60">
        <v>6500</v>
      </c>
      <c r="H15" s="49">
        <f t="shared" si="0"/>
        <v>325000</v>
      </c>
      <c r="I15" s="67">
        <f>SUM(H9:H15)</f>
        <v>831500</v>
      </c>
      <c r="J15" s="66"/>
      <c r="K15" s="65"/>
      <c r="M15" s="79"/>
    </row>
    <row r="16" spans="1:13" ht="18.75" customHeight="1" x14ac:dyDescent="0.3">
      <c r="A16" s="251" t="s">
        <v>21</v>
      </c>
      <c r="B16" s="254"/>
      <c r="C16" s="252"/>
      <c r="D16" s="8"/>
      <c r="E16" s="7"/>
      <c r="F16" s="7"/>
      <c r="G16" s="49" t="s">
        <v>198</v>
      </c>
      <c r="H16" s="68">
        <f>I40+M19</f>
        <v>3026500</v>
      </c>
      <c r="K16" s="53"/>
      <c r="M16" s="79"/>
    </row>
    <row r="17" spans="1:15" ht="19.5" customHeight="1" x14ac:dyDescent="0.3">
      <c r="A17" s="10">
        <v>1</v>
      </c>
      <c r="B17" s="7" t="s">
        <v>183</v>
      </c>
      <c r="C17" s="35" t="s">
        <v>12</v>
      </c>
      <c r="D17" s="35">
        <v>10</v>
      </c>
      <c r="E17" s="293"/>
      <c r="F17" s="7" t="s">
        <v>184</v>
      </c>
      <c r="G17" s="74">
        <v>72000</v>
      </c>
      <c r="H17" s="49">
        <f t="shared" ref="H17:H64" si="1">D17*G17</f>
        <v>720000</v>
      </c>
      <c r="I17" s="72"/>
      <c r="K17" s="53"/>
      <c r="M17" s="79"/>
    </row>
    <row r="18" spans="1:15" ht="19.5" customHeight="1" x14ac:dyDescent="0.3">
      <c r="A18" s="10">
        <v>2</v>
      </c>
      <c r="B18" s="7" t="s">
        <v>185</v>
      </c>
      <c r="C18" s="35" t="s">
        <v>12</v>
      </c>
      <c r="D18" s="35">
        <v>7</v>
      </c>
      <c r="E18" s="294"/>
      <c r="F18" s="7" t="s">
        <v>186</v>
      </c>
      <c r="G18" s="74">
        <v>65000</v>
      </c>
      <c r="H18" s="49">
        <f t="shared" si="1"/>
        <v>455000</v>
      </c>
      <c r="I18" s="72"/>
      <c r="K18" s="53"/>
      <c r="M18" s="79"/>
    </row>
    <row r="19" spans="1:15" ht="19.5" customHeight="1" x14ac:dyDescent="0.3">
      <c r="A19" s="10">
        <v>3</v>
      </c>
      <c r="B19" s="7" t="s">
        <v>141</v>
      </c>
      <c r="C19" s="35" t="s">
        <v>20</v>
      </c>
      <c r="D19" s="23" t="s">
        <v>18</v>
      </c>
      <c r="E19" s="294"/>
      <c r="F19" s="7"/>
      <c r="G19" s="74">
        <v>12000</v>
      </c>
      <c r="H19" s="49">
        <f t="shared" si="1"/>
        <v>36000</v>
      </c>
      <c r="I19" s="72"/>
      <c r="J19" s="53" t="s">
        <v>192</v>
      </c>
      <c r="K19" s="50">
        <v>2</v>
      </c>
      <c r="L19" s="62">
        <v>80000</v>
      </c>
      <c r="M19" s="102">
        <f>K19*L19</f>
        <v>160000</v>
      </c>
    </row>
    <row r="20" spans="1:15" ht="19.5" customHeight="1" x14ac:dyDescent="0.3">
      <c r="A20" s="10">
        <v>4</v>
      </c>
      <c r="B20" s="7" t="s">
        <v>161</v>
      </c>
      <c r="C20" s="35" t="s">
        <v>14</v>
      </c>
      <c r="D20" s="23" t="s">
        <v>70</v>
      </c>
      <c r="E20" s="294"/>
      <c r="F20" s="7"/>
      <c r="G20" s="74">
        <v>3500</v>
      </c>
      <c r="H20" s="49">
        <f t="shared" si="1"/>
        <v>21000</v>
      </c>
      <c r="K20" s="53"/>
      <c r="L20" s="75"/>
      <c r="M20" s="79"/>
    </row>
    <row r="21" spans="1:15" ht="19.5" customHeight="1" x14ac:dyDescent="0.3">
      <c r="A21" s="10">
        <v>5</v>
      </c>
      <c r="B21" s="7" t="s">
        <v>148</v>
      </c>
      <c r="C21" s="35" t="s">
        <v>14</v>
      </c>
      <c r="D21" s="23" t="s">
        <v>18</v>
      </c>
      <c r="E21" s="294"/>
      <c r="F21" s="7"/>
      <c r="G21" s="60">
        <v>9000</v>
      </c>
      <c r="H21" s="49">
        <f t="shared" si="1"/>
        <v>27000</v>
      </c>
      <c r="K21" s="53"/>
      <c r="L21" s="75"/>
      <c r="M21" s="79"/>
    </row>
    <row r="22" spans="1:15" ht="19.5" customHeight="1" x14ac:dyDescent="0.3">
      <c r="A22" s="10">
        <v>6</v>
      </c>
      <c r="B22" s="7" t="s">
        <v>124</v>
      </c>
      <c r="C22" s="35" t="s">
        <v>16</v>
      </c>
      <c r="D22" s="23" t="s">
        <v>23</v>
      </c>
      <c r="E22" s="294"/>
      <c r="F22" s="7"/>
      <c r="G22" s="60">
        <v>3500</v>
      </c>
      <c r="H22" s="49">
        <f t="shared" si="1"/>
        <v>17500</v>
      </c>
      <c r="K22" s="53"/>
      <c r="L22" s="75"/>
      <c r="M22" s="79"/>
    </row>
    <row r="23" spans="1:15" ht="19.5" customHeight="1" x14ac:dyDescent="0.3">
      <c r="A23" s="10">
        <v>7</v>
      </c>
      <c r="B23" s="7" t="s">
        <v>19</v>
      </c>
      <c r="C23" s="35" t="s">
        <v>36</v>
      </c>
      <c r="D23" s="23">
        <v>20</v>
      </c>
      <c r="E23" s="294"/>
      <c r="F23" s="7"/>
      <c r="G23" s="60">
        <v>3500</v>
      </c>
      <c r="H23" s="49">
        <f t="shared" si="1"/>
        <v>70000</v>
      </c>
      <c r="K23" s="53"/>
      <c r="L23" s="75"/>
      <c r="M23" s="79"/>
    </row>
    <row r="24" spans="1:15" ht="19.5" customHeight="1" x14ac:dyDescent="0.3">
      <c r="A24" s="10">
        <v>8</v>
      </c>
      <c r="B24" s="7" t="s">
        <v>33</v>
      </c>
      <c r="C24" s="35" t="s">
        <v>36</v>
      </c>
      <c r="D24" s="23">
        <v>20</v>
      </c>
      <c r="E24" s="294"/>
      <c r="F24" s="7"/>
      <c r="G24" s="60">
        <v>2000</v>
      </c>
      <c r="H24" s="49">
        <f t="shared" si="1"/>
        <v>40000</v>
      </c>
      <c r="K24" s="53"/>
      <c r="N24" s="33"/>
    </row>
    <row r="25" spans="1:15" ht="19.5" customHeight="1" x14ac:dyDescent="0.3">
      <c r="A25" s="10">
        <v>9</v>
      </c>
      <c r="B25" s="7" t="s">
        <v>162</v>
      </c>
      <c r="C25" s="35" t="s">
        <v>34</v>
      </c>
      <c r="D25" s="23" t="s">
        <v>13</v>
      </c>
      <c r="E25" s="294"/>
      <c r="F25" s="14"/>
      <c r="G25" s="60">
        <v>14000</v>
      </c>
      <c r="H25" s="49">
        <f t="shared" si="1"/>
        <v>28000</v>
      </c>
      <c r="K25" s="53"/>
      <c r="M25" s="79"/>
      <c r="N25" s="31"/>
      <c r="O25" s="31"/>
    </row>
    <row r="26" spans="1:15" ht="19.5" customHeight="1" x14ac:dyDescent="0.3">
      <c r="A26" s="10">
        <v>10</v>
      </c>
      <c r="B26" s="7" t="s">
        <v>163</v>
      </c>
      <c r="C26" s="35" t="s">
        <v>36</v>
      </c>
      <c r="D26" s="23" t="s">
        <v>17</v>
      </c>
      <c r="E26" s="294"/>
      <c r="F26" s="14" t="s">
        <v>171</v>
      </c>
      <c r="G26" s="60">
        <v>175000</v>
      </c>
      <c r="H26" s="49">
        <f t="shared" si="1"/>
        <v>175000</v>
      </c>
      <c r="K26" s="53"/>
      <c r="N26" s="32"/>
    </row>
    <row r="27" spans="1:15" ht="19.5" customHeight="1" x14ac:dyDescent="0.3">
      <c r="A27" s="10">
        <v>11</v>
      </c>
      <c r="B27" s="7" t="s">
        <v>164</v>
      </c>
      <c r="C27" s="35" t="s">
        <v>36</v>
      </c>
      <c r="D27" s="23" t="s">
        <v>23</v>
      </c>
      <c r="E27" s="294"/>
      <c r="F27" s="8"/>
      <c r="G27" s="60">
        <v>4000</v>
      </c>
      <c r="H27" s="49">
        <f t="shared" si="1"/>
        <v>20000</v>
      </c>
      <c r="K27" s="53"/>
      <c r="M27" s="79"/>
      <c r="N27" s="26"/>
      <c r="O27" s="26"/>
    </row>
    <row r="28" spans="1:15" ht="19.5" customHeight="1" x14ac:dyDescent="0.3">
      <c r="A28" s="10">
        <v>12</v>
      </c>
      <c r="B28" s="7" t="s">
        <v>165</v>
      </c>
      <c r="C28" s="35" t="s">
        <v>25</v>
      </c>
      <c r="D28" s="23" t="s">
        <v>17</v>
      </c>
      <c r="E28" s="294"/>
      <c r="F28" s="8"/>
      <c r="G28" s="60">
        <v>10000</v>
      </c>
      <c r="H28" s="49">
        <f t="shared" si="1"/>
        <v>10000</v>
      </c>
      <c r="K28" s="53"/>
      <c r="L28" s="81"/>
      <c r="N28" s="18"/>
      <c r="O28" s="29"/>
    </row>
    <row r="29" spans="1:15" ht="19.5" customHeight="1" x14ac:dyDescent="0.3">
      <c r="A29" s="10">
        <v>13</v>
      </c>
      <c r="B29" s="7" t="s">
        <v>166</v>
      </c>
      <c r="C29" s="35" t="s">
        <v>26</v>
      </c>
      <c r="D29" s="23" t="s">
        <v>13</v>
      </c>
      <c r="E29" s="294"/>
      <c r="F29" s="8"/>
      <c r="G29" s="60">
        <v>21000</v>
      </c>
      <c r="H29" s="49">
        <f t="shared" si="1"/>
        <v>42000</v>
      </c>
      <c r="K29" s="53"/>
      <c r="L29" s="81"/>
      <c r="M29" s="79"/>
    </row>
    <row r="30" spans="1:15" ht="19.5" customHeight="1" x14ac:dyDescent="0.3">
      <c r="A30" s="10">
        <v>14</v>
      </c>
      <c r="B30" s="7" t="s">
        <v>73</v>
      </c>
      <c r="C30" s="35" t="s">
        <v>25</v>
      </c>
      <c r="D30" s="23" t="s">
        <v>17</v>
      </c>
      <c r="E30" s="294"/>
      <c r="F30" s="8"/>
      <c r="G30" s="60">
        <v>35000</v>
      </c>
      <c r="H30" s="49">
        <f t="shared" si="1"/>
        <v>35000</v>
      </c>
      <c r="K30" s="53"/>
      <c r="L30" s="81"/>
      <c r="M30" s="79"/>
    </row>
    <row r="31" spans="1:15" ht="19.5" customHeight="1" x14ac:dyDescent="0.3">
      <c r="A31" s="10">
        <v>15</v>
      </c>
      <c r="B31" s="7" t="s">
        <v>167</v>
      </c>
      <c r="C31" s="35" t="s">
        <v>25</v>
      </c>
      <c r="D31" s="23" t="s">
        <v>13</v>
      </c>
      <c r="E31" s="294"/>
      <c r="F31" s="39"/>
      <c r="G31" s="60">
        <v>62000</v>
      </c>
      <c r="H31" s="49">
        <f t="shared" si="1"/>
        <v>124000</v>
      </c>
      <c r="K31" s="53"/>
      <c r="L31" s="81"/>
      <c r="M31" s="79"/>
    </row>
    <row r="32" spans="1:15" ht="19.5" customHeight="1" x14ac:dyDescent="0.3">
      <c r="A32" s="10">
        <v>16</v>
      </c>
      <c r="B32" s="7" t="s">
        <v>71</v>
      </c>
      <c r="C32" s="8" t="s">
        <v>25</v>
      </c>
      <c r="D32" s="11" t="s">
        <v>44</v>
      </c>
      <c r="E32" s="294"/>
      <c r="F32" s="8"/>
      <c r="G32" s="60">
        <v>32000</v>
      </c>
      <c r="H32" s="49">
        <f t="shared" si="1"/>
        <v>128000</v>
      </c>
      <c r="K32" s="53"/>
      <c r="L32" s="81"/>
      <c r="M32" s="79"/>
    </row>
    <row r="33" spans="1:13" ht="19.5" customHeight="1" x14ac:dyDescent="0.3">
      <c r="A33" s="10">
        <v>17</v>
      </c>
      <c r="B33" s="7" t="s">
        <v>24</v>
      </c>
      <c r="C33" s="8" t="s">
        <v>26</v>
      </c>
      <c r="D33" s="11" t="s">
        <v>70</v>
      </c>
      <c r="E33" s="294"/>
      <c r="F33" s="8"/>
      <c r="G33" s="60">
        <v>49000</v>
      </c>
      <c r="H33" s="49">
        <f t="shared" si="1"/>
        <v>294000</v>
      </c>
      <c r="K33" s="53"/>
      <c r="L33" s="81"/>
      <c r="M33" s="79"/>
    </row>
    <row r="34" spans="1:13" ht="19.5" customHeight="1" x14ac:dyDescent="0.3">
      <c r="A34" s="10">
        <v>18</v>
      </c>
      <c r="B34" s="7" t="s">
        <v>132</v>
      </c>
      <c r="C34" s="8" t="s">
        <v>25</v>
      </c>
      <c r="D34" s="11" t="s">
        <v>17</v>
      </c>
      <c r="E34" s="294"/>
      <c r="F34" s="7"/>
      <c r="G34" s="74">
        <v>36000</v>
      </c>
      <c r="H34" s="49">
        <f t="shared" si="1"/>
        <v>36000</v>
      </c>
      <c r="K34" s="86"/>
      <c r="L34" s="72"/>
      <c r="M34" s="79"/>
    </row>
    <row r="35" spans="1:13" ht="19.5" customHeight="1" x14ac:dyDescent="0.3">
      <c r="A35" s="10">
        <v>19</v>
      </c>
      <c r="B35" s="15" t="s">
        <v>168</v>
      </c>
      <c r="C35" s="8" t="s">
        <v>25</v>
      </c>
      <c r="D35" s="12" t="s">
        <v>17</v>
      </c>
      <c r="E35" s="294"/>
      <c r="F35" s="7"/>
      <c r="G35" s="74">
        <v>28000</v>
      </c>
      <c r="H35" s="49">
        <f t="shared" si="1"/>
        <v>28000</v>
      </c>
      <c r="K35" s="86"/>
      <c r="L35" s="72"/>
      <c r="M35" s="79"/>
    </row>
    <row r="36" spans="1:13" ht="19.5" customHeight="1" x14ac:dyDescent="0.3">
      <c r="A36" s="10">
        <v>20</v>
      </c>
      <c r="B36" s="15" t="s">
        <v>169</v>
      </c>
      <c r="C36" s="8" t="s">
        <v>25</v>
      </c>
      <c r="D36" s="12" t="s">
        <v>17</v>
      </c>
      <c r="E36" s="294"/>
      <c r="F36" s="7"/>
      <c r="G36" s="74">
        <v>26000</v>
      </c>
      <c r="H36" s="49">
        <f t="shared" si="1"/>
        <v>26000</v>
      </c>
      <c r="K36" s="86"/>
      <c r="L36" s="72"/>
      <c r="M36" s="79"/>
    </row>
    <row r="37" spans="1:13" ht="19.5" customHeight="1" x14ac:dyDescent="0.3">
      <c r="A37" s="10">
        <v>21</v>
      </c>
      <c r="B37" s="15" t="s">
        <v>170</v>
      </c>
      <c r="C37" s="8" t="s">
        <v>36</v>
      </c>
      <c r="D37" s="12" t="s">
        <v>17</v>
      </c>
      <c r="E37" s="294"/>
      <c r="F37" s="7"/>
      <c r="G37" s="74">
        <v>62000</v>
      </c>
      <c r="H37" s="49">
        <f t="shared" si="1"/>
        <v>62000</v>
      </c>
      <c r="K37" s="86"/>
      <c r="L37" s="72"/>
      <c r="M37" s="79"/>
    </row>
    <row r="38" spans="1:13" ht="19.5" customHeight="1" x14ac:dyDescent="0.3">
      <c r="A38" s="10">
        <v>22</v>
      </c>
      <c r="B38" s="7" t="s">
        <v>80</v>
      </c>
      <c r="C38" s="8" t="s">
        <v>14</v>
      </c>
      <c r="D38" s="9" t="s">
        <v>17</v>
      </c>
      <c r="E38" s="294"/>
      <c r="F38" s="7"/>
      <c r="G38" s="74">
        <v>36000</v>
      </c>
      <c r="H38" s="49">
        <f t="shared" si="1"/>
        <v>36000</v>
      </c>
      <c r="K38" s="86"/>
      <c r="L38" s="72"/>
      <c r="M38" s="79"/>
    </row>
    <row r="39" spans="1:13" ht="19.5" customHeight="1" x14ac:dyDescent="0.3">
      <c r="A39" s="10">
        <v>23</v>
      </c>
      <c r="B39" s="7" t="s">
        <v>38</v>
      </c>
      <c r="C39" s="8" t="s">
        <v>14</v>
      </c>
      <c r="D39" s="9" t="s">
        <v>17</v>
      </c>
      <c r="E39" s="294"/>
      <c r="F39" s="7"/>
      <c r="G39" s="74">
        <v>36000</v>
      </c>
      <c r="H39" s="49">
        <f t="shared" si="1"/>
        <v>36000</v>
      </c>
      <c r="K39" s="86"/>
      <c r="L39" s="72"/>
      <c r="M39" s="79"/>
    </row>
    <row r="40" spans="1:13" ht="18.95" customHeight="1" x14ac:dyDescent="0.3">
      <c r="A40" s="10">
        <v>24</v>
      </c>
      <c r="B40" s="7" t="s">
        <v>81</v>
      </c>
      <c r="C40" s="8" t="s">
        <v>14</v>
      </c>
      <c r="D40" s="9">
        <v>10</v>
      </c>
      <c r="E40" s="295"/>
      <c r="F40" s="7"/>
      <c r="G40" s="74">
        <v>40000</v>
      </c>
      <c r="H40" s="49">
        <f t="shared" si="1"/>
        <v>400000</v>
      </c>
      <c r="I40" s="67">
        <f>SUM(H17:H40)</f>
        <v>2866500</v>
      </c>
      <c r="K40" s="86"/>
      <c r="L40" s="72"/>
      <c r="M40" s="79"/>
    </row>
    <row r="41" spans="1:13" ht="19.5" customHeight="1" x14ac:dyDescent="0.3">
      <c r="A41" s="6" t="s">
        <v>28</v>
      </c>
      <c r="B41" s="6"/>
      <c r="C41" s="8"/>
      <c r="D41" s="8"/>
      <c r="E41" s="8"/>
      <c r="F41" s="14"/>
      <c r="G41" s="49" t="s">
        <v>198</v>
      </c>
      <c r="H41" s="68">
        <f>I48+M42</f>
        <v>590500</v>
      </c>
      <c r="K41" s="86"/>
      <c r="M41" s="79"/>
    </row>
    <row r="42" spans="1:13" ht="19.5" customHeight="1" x14ac:dyDescent="0.3">
      <c r="A42" s="10">
        <v>1</v>
      </c>
      <c r="B42" s="7" t="s">
        <v>22</v>
      </c>
      <c r="C42" s="8" t="s">
        <v>12</v>
      </c>
      <c r="D42" s="9" t="s">
        <v>18</v>
      </c>
      <c r="E42" s="258"/>
      <c r="F42" s="17"/>
      <c r="G42" s="49">
        <v>65000</v>
      </c>
      <c r="H42" s="49">
        <f t="shared" si="1"/>
        <v>195000</v>
      </c>
      <c r="J42" s="50" t="s">
        <v>191</v>
      </c>
      <c r="K42" s="86">
        <v>1</v>
      </c>
      <c r="L42" s="50">
        <v>50000</v>
      </c>
      <c r="M42" s="102">
        <f>K42*L42</f>
        <v>50000</v>
      </c>
    </row>
    <row r="43" spans="1:13" ht="21.95" customHeight="1" x14ac:dyDescent="0.3">
      <c r="A43" s="10">
        <v>2</v>
      </c>
      <c r="B43" s="14" t="s">
        <v>19</v>
      </c>
      <c r="C43" s="8" t="s">
        <v>36</v>
      </c>
      <c r="D43" s="9">
        <v>20</v>
      </c>
      <c r="E43" s="259"/>
      <c r="F43" s="17"/>
      <c r="G43" s="60">
        <v>3500</v>
      </c>
      <c r="H43" s="49">
        <f t="shared" si="1"/>
        <v>70000</v>
      </c>
      <c r="K43" s="86"/>
      <c r="M43" s="79"/>
    </row>
    <row r="44" spans="1:13" ht="21.95" customHeight="1" x14ac:dyDescent="0.3">
      <c r="A44" s="10">
        <v>3</v>
      </c>
      <c r="B44" s="45" t="s">
        <v>52</v>
      </c>
      <c r="C44" s="43" t="s">
        <v>14</v>
      </c>
      <c r="D44" s="44" t="s">
        <v>53</v>
      </c>
      <c r="E44" s="259"/>
      <c r="F44" s="17"/>
      <c r="G44" s="60">
        <v>5000</v>
      </c>
      <c r="H44" s="49">
        <f t="shared" si="1"/>
        <v>40000</v>
      </c>
    </row>
    <row r="45" spans="1:13" ht="21.95" customHeight="1" x14ac:dyDescent="0.3">
      <c r="A45" s="10">
        <v>4</v>
      </c>
      <c r="B45" s="46" t="s">
        <v>84</v>
      </c>
      <c r="C45" s="43" t="s">
        <v>36</v>
      </c>
      <c r="D45" s="44">
        <v>10</v>
      </c>
      <c r="E45" s="259"/>
      <c r="F45" s="17"/>
      <c r="G45" s="60">
        <v>16000</v>
      </c>
      <c r="H45" s="49">
        <f t="shared" si="1"/>
        <v>160000</v>
      </c>
    </row>
    <row r="46" spans="1:13" ht="21.95" customHeight="1" x14ac:dyDescent="0.3">
      <c r="A46" s="10">
        <v>5</v>
      </c>
      <c r="B46" s="45" t="s">
        <v>172</v>
      </c>
      <c r="C46" s="43" t="s">
        <v>20</v>
      </c>
      <c r="D46" s="44" t="s">
        <v>23</v>
      </c>
      <c r="E46" s="259"/>
      <c r="F46" s="17"/>
      <c r="G46" s="60">
        <v>8000</v>
      </c>
      <c r="H46" s="49">
        <f t="shared" si="1"/>
        <v>40000</v>
      </c>
    </row>
    <row r="47" spans="1:13" ht="21.95" customHeight="1" x14ac:dyDescent="0.3">
      <c r="A47" s="10">
        <v>6</v>
      </c>
      <c r="B47" s="47" t="s">
        <v>56</v>
      </c>
      <c r="C47" s="43" t="s">
        <v>16</v>
      </c>
      <c r="D47" s="44" t="s">
        <v>18</v>
      </c>
      <c r="E47" s="259"/>
      <c r="F47" s="17"/>
      <c r="G47" s="60">
        <v>3500</v>
      </c>
      <c r="H47" s="49">
        <f t="shared" si="1"/>
        <v>10500</v>
      </c>
    </row>
    <row r="48" spans="1:13" ht="21.95" customHeight="1" x14ac:dyDescent="0.3">
      <c r="A48" s="10">
        <v>7</v>
      </c>
      <c r="B48" s="47" t="s">
        <v>50</v>
      </c>
      <c r="C48" s="43" t="s">
        <v>16</v>
      </c>
      <c r="D48" s="44" t="s">
        <v>17</v>
      </c>
      <c r="E48" s="260"/>
      <c r="F48" s="17"/>
      <c r="G48" s="60">
        <v>25000</v>
      </c>
      <c r="H48" s="49">
        <f t="shared" si="1"/>
        <v>25000</v>
      </c>
      <c r="I48" s="67">
        <f>SUM(H42:H48)</f>
        <v>540500</v>
      </c>
    </row>
    <row r="49" spans="1:9" ht="21" customHeight="1" x14ac:dyDescent="0.3">
      <c r="A49" s="280" t="s">
        <v>91</v>
      </c>
      <c r="B49" s="281"/>
      <c r="C49" s="8"/>
      <c r="D49" s="9"/>
      <c r="E49" s="8"/>
      <c r="F49" s="14"/>
      <c r="G49" s="60" t="s">
        <v>198</v>
      </c>
      <c r="H49" s="68">
        <f>I50</f>
        <v>195000</v>
      </c>
    </row>
    <row r="50" spans="1:9" ht="20.100000000000001" customHeight="1" x14ac:dyDescent="0.3">
      <c r="A50" s="10">
        <v>1</v>
      </c>
      <c r="B50" s="7" t="s">
        <v>173</v>
      </c>
      <c r="C50" s="8" t="s">
        <v>36</v>
      </c>
      <c r="D50" s="9" t="s">
        <v>17</v>
      </c>
      <c r="E50" s="41"/>
      <c r="F50" s="14"/>
      <c r="G50" s="60">
        <v>195000</v>
      </c>
      <c r="H50" s="49">
        <f>D50*G50</f>
        <v>195000</v>
      </c>
      <c r="I50" s="103">
        <f>SUM(H50)</f>
        <v>195000</v>
      </c>
    </row>
    <row r="51" spans="1:9" ht="21.95" customHeight="1" x14ac:dyDescent="0.3">
      <c r="A51" s="280" t="s">
        <v>27</v>
      </c>
      <c r="B51" s="281"/>
      <c r="C51" s="8"/>
      <c r="D51" s="9"/>
      <c r="E51" s="41"/>
      <c r="F51" s="14"/>
      <c r="G51" s="60" t="s">
        <v>198</v>
      </c>
      <c r="H51" s="68">
        <f>I57</f>
        <v>200500</v>
      </c>
    </row>
    <row r="52" spans="1:9" ht="20.100000000000001" customHeight="1" x14ac:dyDescent="0.3">
      <c r="A52" s="10">
        <v>1</v>
      </c>
      <c r="B52" s="7" t="s">
        <v>174</v>
      </c>
      <c r="C52" s="8" t="s">
        <v>41</v>
      </c>
      <c r="D52" s="9" t="s">
        <v>17</v>
      </c>
      <c r="E52" s="258"/>
      <c r="F52" s="14"/>
      <c r="G52" s="60">
        <v>10000</v>
      </c>
      <c r="H52" s="49">
        <f t="shared" si="1"/>
        <v>10000</v>
      </c>
    </row>
    <row r="53" spans="1:9" ht="20.100000000000001" customHeight="1" x14ac:dyDescent="0.3">
      <c r="A53" s="10">
        <v>2</v>
      </c>
      <c r="B53" s="7" t="s">
        <v>175</v>
      </c>
      <c r="C53" s="8" t="s">
        <v>41</v>
      </c>
      <c r="D53" s="9" t="s">
        <v>13</v>
      </c>
      <c r="E53" s="259"/>
      <c r="F53" s="14"/>
      <c r="G53" s="60">
        <v>2500</v>
      </c>
      <c r="H53" s="49">
        <f t="shared" si="1"/>
        <v>5000</v>
      </c>
    </row>
    <row r="54" spans="1:9" ht="20.100000000000001" customHeight="1" x14ac:dyDescent="0.3">
      <c r="A54" s="10">
        <v>3</v>
      </c>
      <c r="B54" s="7" t="s">
        <v>59</v>
      </c>
      <c r="C54" s="8" t="s">
        <v>41</v>
      </c>
      <c r="D54" s="9" t="s">
        <v>17</v>
      </c>
      <c r="E54" s="259"/>
      <c r="F54" s="14"/>
      <c r="G54" s="60">
        <v>13000</v>
      </c>
      <c r="H54" s="49">
        <f t="shared" si="1"/>
        <v>13000</v>
      </c>
    </row>
    <row r="55" spans="1:9" ht="20.100000000000001" customHeight="1" x14ac:dyDescent="0.3">
      <c r="A55" s="10">
        <v>4</v>
      </c>
      <c r="B55" s="7" t="s">
        <v>86</v>
      </c>
      <c r="C55" s="8" t="s">
        <v>16</v>
      </c>
      <c r="D55" s="9" t="s">
        <v>23</v>
      </c>
      <c r="E55" s="259"/>
      <c r="F55" s="14"/>
      <c r="G55" s="60">
        <v>3500</v>
      </c>
      <c r="H55" s="49">
        <f t="shared" si="1"/>
        <v>17500</v>
      </c>
    </row>
    <row r="56" spans="1:9" ht="20.100000000000001" customHeight="1" x14ac:dyDescent="0.3">
      <c r="A56" s="10">
        <v>5</v>
      </c>
      <c r="B56" s="7" t="s">
        <v>161</v>
      </c>
      <c r="C56" s="8" t="s">
        <v>14</v>
      </c>
      <c r="D56" s="9" t="s">
        <v>23</v>
      </c>
      <c r="E56" s="259"/>
      <c r="F56" s="14"/>
      <c r="G56" s="60">
        <v>5000</v>
      </c>
      <c r="H56" s="49">
        <f t="shared" si="1"/>
        <v>25000</v>
      </c>
    </row>
    <row r="57" spans="1:9" ht="20.100000000000001" customHeight="1" x14ac:dyDescent="0.3">
      <c r="A57" s="10">
        <v>6</v>
      </c>
      <c r="B57" s="7" t="s">
        <v>22</v>
      </c>
      <c r="C57" s="8" t="s">
        <v>12</v>
      </c>
      <c r="D57" s="9" t="s">
        <v>13</v>
      </c>
      <c r="E57" s="260"/>
      <c r="F57" s="14"/>
      <c r="G57" s="60">
        <v>65000</v>
      </c>
      <c r="H57" s="49">
        <f t="shared" si="1"/>
        <v>130000</v>
      </c>
      <c r="I57" s="67">
        <f>SUM(H52:H57)</f>
        <v>200500</v>
      </c>
    </row>
    <row r="58" spans="1:9" ht="20.100000000000001" customHeight="1" x14ac:dyDescent="0.3">
      <c r="A58" s="280" t="s">
        <v>103</v>
      </c>
      <c r="B58" s="281"/>
      <c r="C58" s="8"/>
      <c r="D58" s="9"/>
      <c r="E58" s="8"/>
      <c r="F58" s="14"/>
      <c r="G58" s="60" t="s">
        <v>198</v>
      </c>
      <c r="H58" s="68">
        <f>I64</f>
        <v>159000</v>
      </c>
    </row>
    <row r="59" spans="1:9" ht="20.100000000000001" customHeight="1" x14ac:dyDescent="0.3">
      <c r="A59" s="10">
        <v>1</v>
      </c>
      <c r="B59" s="7" t="s">
        <v>22</v>
      </c>
      <c r="C59" s="8" t="s">
        <v>12</v>
      </c>
      <c r="D59" s="9" t="s">
        <v>17</v>
      </c>
      <c r="E59" s="258"/>
      <c r="F59" s="14"/>
      <c r="G59" s="60">
        <v>65000</v>
      </c>
      <c r="H59" s="49">
        <f t="shared" si="1"/>
        <v>65000</v>
      </c>
    </row>
    <row r="60" spans="1:9" ht="20.100000000000001" customHeight="1" x14ac:dyDescent="0.3">
      <c r="A60" s="10">
        <v>2</v>
      </c>
      <c r="B60" s="7" t="s">
        <v>50</v>
      </c>
      <c r="C60" s="8" t="s">
        <v>16</v>
      </c>
      <c r="D60" s="9" t="s">
        <v>17</v>
      </c>
      <c r="E60" s="259"/>
      <c r="F60" s="14"/>
      <c r="G60" s="60">
        <v>25000</v>
      </c>
      <c r="H60" s="49">
        <f t="shared" si="1"/>
        <v>25000</v>
      </c>
    </row>
    <row r="61" spans="1:9" ht="20.100000000000001" customHeight="1" x14ac:dyDescent="0.3">
      <c r="A61" s="10">
        <v>3</v>
      </c>
      <c r="B61" s="7" t="s">
        <v>161</v>
      </c>
      <c r="C61" s="8" t="s">
        <v>14</v>
      </c>
      <c r="D61" s="9" t="s">
        <v>13</v>
      </c>
      <c r="E61" s="259"/>
      <c r="F61" s="14"/>
      <c r="G61" s="60">
        <v>5000</v>
      </c>
      <c r="H61" s="49">
        <f t="shared" si="1"/>
        <v>10000</v>
      </c>
    </row>
    <row r="62" spans="1:9" ht="20.100000000000001" customHeight="1" x14ac:dyDescent="0.3">
      <c r="A62" s="10">
        <v>4</v>
      </c>
      <c r="B62" s="7" t="s">
        <v>84</v>
      </c>
      <c r="C62" s="8" t="s">
        <v>36</v>
      </c>
      <c r="D62" s="9" t="s">
        <v>17</v>
      </c>
      <c r="E62" s="259"/>
      <c r="F62" s="14"/>
      <c r="G62" s="60">
        <v>16000</v>
      </c>
      <c r="H62" s="49">
        <f t="shared" si="1"/>
        <v>16000</v>
      </c>
    </row>
    <row r="63" spans="1:9" ht="20.100000000000001" customHeight="1" x14ac:dyDescent="0.3">
      <c r="A63" s="10">
        <v>5</v>
      </c>
      <c r="B63" s="7" t="s">
        <v>176</v>
      </c>
      <c r="C63" s="8" t="s">
        <v>20</v>
      </c>
      <c r="D63" s="9" t="s">
        <v>17</v>
      </c>
      <c r="E63" s="259"/>
      <c r="F63" s="14"/>
      <c r="G63" s="60">
        <v>32000</v>
      </c>
      <c r="H63" s="49">
        <f t="shared" si="1"/>
        <v>32000</v>
      </c>
    </row>
    <row r="64" spans="1:9" ht="20.100000000000001" customHeight="1" x14ac:dyDescent="0.3">
      <c r="A64" s="10">
        <v>6</v>
      </c>
      <c r="B64" s="7" t="s">
        <v>177</v>
      </c>
      <c r="C64" s="8" t="s">
        <v>41</v>
      </c>
      <c r="D64" s="9" t="s">
        <v>17</v>
      </c>
      <c r="E64" s="260"/>
      <c r="F64" s="14"/>
      <c r="G64" s="60">
        <v>11000</v>
      </c>
      <c r="H64" s="49">
        <f t="shared" si="1"/>
        <v>11000</v>
      </c>
      <c r="I64" s="67">
        <f>SUM(H59:H64)</f>
        <v>159000</v>
      </c>
    </row>
    <row r="65" spans="1:13" x14ac:dyDescent="0.3">
      <c r="A65" s="3"/>
      <c r="B65" s="3"/>
      <c r="C65" s="18"/>
      <c r="D65" s="18"/>
      <c r="E65" s="18"/>
      <c r="F65" s="3"/>
      <c r="H65" s="106">
        <f>H8+H16+H41+H49+H51+H58</f>
        <v>5163000</v>
      </c>
      <c r="I65" s="104">
        <f>I15+I40+I48+I50+I57+I64</f>
        <v>4793000</v>
      </c>
      <c r="J65" s="104">
        <f>H65-I65</f>
        <v>370000</v>
      </c>
    </row>
    <row r="66" spans="1:13" x14ac:dyDescent="0.3">
      <c r="A66" s="3"/>
      <c r="B66" s="3"/>
      <c r="C66" s="18"/>
      <c r="D66" s="265" t="s">
        <v>178</v>
      </c>
      <c r="E66" s="265"/>
      <c r="F66" s="265"/>
      <c r="H66" s="105" t="s">
        <v>198</v>
      </c>
      <c r="I66" s="77" t="s">
        <v>199</v>
      </c>
      <c r="J66" s="77" t="s">
        <v>192</v>
      </c>
    </row>
    <row r="67" spans="1:13" x14ac:dyDescent="0.3">
      <c r="A67" s="3"/>
      <c r="B67" s="3"/>
      <c r="C67" s="18"/>
      <c r="D67" s="40"/>
      <c r="E67" s="249" t="s">
        <v>155</v>
      </c>
      <c r="F67" s="249"/>
    </row>
    <row r="68" spans="1:13" x14ac:dyDescent="0.3">
      <c r="A68" s="296" t="s">
        <v>182</v>
      </c>
      <c r="B68" s="296"/>
      <c r="C68" s="249" t="s">
        <v>179</v>
      </c>
      <c r="D68" s="249"/>
      <c r="E68" s="250" t="s">
        <v>31</v>
      </c>
      <c r="F68" s="250"/>
    </row>
    <row r="69" spans="1:13" x14ac:dyDescent="0.3">
      <c r="A69" s="3"/>
      <c r="B69" s="3"/>
      <c r="C69" s="18"/>
      <c r="D69" s="18"/>
      <c r="E69" s="20"/>
      <c r="F69" s="3"/>
    </row>
    <row r="70" spans="1:13" x14ac:dyDescent="0.3">
      <c r="A70" s="3"/>
      <c r="B70" s="3"/>
      <c r="C70" s="18"/>
      <c r="D70" s="18"/>
      <c r="E70" s="21"/>
      <c r="F70" s="3"/>
    </row>
    <row r="71" spans="1:13" x14ac:dyDescent="0.3">
      <c r="A71" s="3"/>
      <c r="B71" s="3"/>
      <c r="C71" s="18"/>
      <c r="D71" s="18"/>
      <c r="E71" s="20"/>
      <c r="F71" s="3"/>
    </row>
    <row r="72" spans="1:13" x14ac:dyDescent="0.3">
      <c r="A72" s="3"/>
      <c r="B72" s="3"/>
      <c r="C72" s="18"/>
      <c r="D72" s="18"/>
      <c r="E72" s="20"/>
      <c r="F72" s="3"/>
    </row>
    <row r="73" spans="1:13" x14ac:dyDescent="0.3">
      <c r="A73" s="19" t="s">
        <v>96</v>
      </c>
      <c r="B73" s="19"/>
      <c r="C73" s="249" t="s">
        <v>180</v>
      </c>
      <c r="D73" s="249"/>
      <c r="E73" s="3"/>
      <c r="F73" s="3"/>
    </row>
    <row r="74" spans="1:13" s="1" customFormat="1" x14ac:dyDescent="0.3">
      <c r="C74" s="27"/>
      <c r="D74" s="22"/>
      <c r="E74" s="249"/>
      <c r="F74" s="249"/>
      <c r="G74" s="49"/>
      <c r="H74" s="49"/>
      <c r="I74" s="50"/>
      <c r="J74" s="50"/>
      <c r="K74" s="49"/>
      <c r="L74" s="49"/>
      <c r="M74" s="49"/>
    </row>
    <row r="75" spans="1:13" s="1" customFormat="1" x14ac:dyDescent="0.3">
      <c r="A75" s="3"/>
      <c r="B75" s="3"/>
      <c r="C75" s="18"/>
      <c r="D75" s="18"/>
      <c r="E75" s="3"/>
      <c r="F75" s="3"/>
      <c r="G75" s="49"/>
      <c r="H75" s="49"/>
      <c r="I75" s="50"/>
      <c r="J75" s="50"/>
      <c r="K75" s="49"/>
      <c r="L75" s="49"/>
      <c r="M75" s="49"/>
    </row>
  </sheetData>
  <mergeCells count="24">
    <mergeCell ref="C73:D73"/>
    <mergeCell ref="E74:F74"/>
    <mergeCell ref="A51:B51"/>
    <mergeCell ref="E52:E57"/>
    <mergeCell ref="E59:E64"/>
    <mergeCell ref="A68:B68"/>
    <mergeCell ref="A58:B58"/>
    <mergeCell ref="D66:F66"/>
    <mergeCell ref="E67:F67"/>
    <mergeCell ref="C68:D68"/>
    <mergeCell ref="E68:F68"/>
    <mergeCell ref="A6:F6"/>
    <mergeCell ref="E8:E15"/>
    <mergeCell ref="A49:B49"/>
    <mergeCell ref="A1:B1"/>
    <mergeCell ref="C1:F1"/>
    <mergeCell ref="A2:B2"/>
    <mergeCell ref="C2:F2"/>
    <mergeCell ref="A4:F4"/>
    <mergeCell ref="A5:F5"/>
    <mergeCell ref="A8:C8"/>
    <mergeCell ref="A16:C16"/>
    <mergeCell ref="E17:E40"/>
    <mergeCell ref="E42:E48"/>
  </mergeCells>
  <pageMargins left="0.65" right="0.2" top="0.63" bottom="0.38" header="0.38" footer="0.2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opLeftCell="A52" workbookViewId="0">
      <selection activeCell="E52" sqref="E52:E59"/>
    </sheetView>
  </sheetViews>
  <sheetFormatPr defaultRowHeight="18.75" x14ac:dyDescent="0.3"/>
  <cols>
    <col min="1" max="1" width="5.28515625" customWidth="1"/>
    <col min="2" max="2" width="29.7109375" customWidth="1"/>
    <col min="3" max="3" width="8.28515625" style="28" customWidth="1"/>
    <col min="4" max="4" width="13.5703125" customWidth="1"/>
    <col min="5" max="5" width="13.42578125" customWidth="1"/>
    <col min="6" max="6" width="24.285156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9.5" customHeight="1" x14ac:dyDescent="0.3">
      <c r="A1" s="264" t="s">
        <v>0</v>
      </c>
      <c r="B1" s="264"/>
      <c r="C1" s="249" t="s">
        <v>1</v>
      </c>
      <c r="D1" s="249"/>
      <c r="E1" s="249"/>
      <c r="F1" s="249"/>
    </row>
    <row r="2" spans="1:13" ht="19.5" customHeight="1" x14ac:dyDescent="0.3">
      <c r="A2" s="249" t="s">
        <v>181</v>
      </c>
      <c r="B2" s="249"/>
      <c r="C2" s="249" t="s">
        <v>3</v>
      </c>
      <c r="D2" s="249"/>
      <c r="E2" s="249"/>
      <c r="F2" s="249"/>
    </row>
    <row r="3" spans="1:13" ht="6.75" customHeight="1" x14ac:dyDescent="0.3">
      <c r="A3" s="34"/>
      <c r="B3" s="34"/>
      <c r="C3" s="34"/>
      <c r="D3" s="2"/>
      <c r="E3" s="2"/>
      <c r="F3" s="3"/>
    </row>
    <row r="4" spans="1:13" ht="21.75" customHeight="1" x14ac:dyDescent="0.3">
      <c r="A4" s="292" t="s">
        <v>4</v>
      </c>
      <c r="B4" s="292"/>
      <c r="C4" s="292"/>
      <c r="D4" s="292"/>
      <c r="E4" s="292"/>
      <c r="F4" s="292"/>
    </row>
    <row r="5" spans="1:13" ht="20.25" customHeight="1" x14ac:dyDescent="0.3">
      <c r="A5" s="292" t="s">
        <v>203</v>
      </c>
      <c r="B5" s="292"/>
      <c r="C5" s="292"/>
      <c r="D5" s="292"/>
      <c r="E5" s="292"/>
      <c r="F5" s="292"/>
    </row>
    <row r="6" spans="1:13" ht="41.25" customHeight="1" x14ac:dyDescent="0.3">
      <c r="A6" s="253" t="s">
        <v>47</v>
      </c>
      <c r="B6" s="253"/>
      <c r="C6" s="253"/>
      <c r="D6" s="253"/>
      <c r="E6" s="253"/>
      <c r="F6" s="253"/>
      <c r="G6" s="4"/>
      <c r="H6" s="4"/>
    </row>
    <row r="7" spans="1:13" ht="21" customHeight="1" x14ac:dyDescent="0.3">
      <c r="A7" s="5" t="s">
        <v>5</v>
      </c>
      <c r="B7" s="5" t="s">
        <v>6</v>
      </c>
      <c r="C7" s="5" t="s">
        <v>7</v>
      </c>
      <c r="D7" s="5" t="s">
        <v>8</v>
      </c>
      <c r="E7" s="5" t="s">
        <v>9</v>
      </c>
      <c r="F7" s="5" t="s">
        <v>10</v>
      </c>
    </row>
    <row r="8" spans="1:13" ht="18.75" customHeight="1" x14ac:dyDescent="0.3">
      <c r="A8" s="251" t="s">
        <v>11</v>
      </c>
      <c r="B8" s="254"/>
      <c r="C8" s="252"/>
      <c r="D8" s="8"/>
      <c r="E8" s="258"/>
      <c r="F8" s="7"/>
      <c r="G8" s="49" t="s">
        <v>198</v>
      </c>
      <c r="H8" s="68">
        <f>I12+M10</f>
        <v>630000</v>
      </c>
    </row>
    <row r="9" spans="1:13" ht="18" customHeight="1" x14ac:dyDescent="0.3">
      <c r="A9" s="7">
        <v>1</v>
      </c>
      <c r="B9" s="36" t="s">
        <v>22</v>
      </c>
      <c r="C9" s="35" t="s">
        <v>12</v>
      </c>
      <c r="D9" s="9" t="s">
        <v>23</v>
      </c>
      <c r="E9" s="259"/>
      <c r="F9" s="7"/>
      <c r="G9" s="49">
        <v>65000</v>
      </c>
      <c r="H9" s="49">
        <f>D9*G9</f>
        <v>325000</v>
      </c>
      <c r="I9" s="81"/>
    </row>
    <row r="10" spans="1:13" ht="18" customHeight="1" x14ac:dyDescent="0.3">
      <c r="A10" s="7">
        <v>2</v>
      </c>
      <c r="B10" s="7" t="s">
        <v>33</v>
      </c>
      <c r="C10" s="8" t="s">
        <v>20</v>
      </c>
      <c r="D10" s="9" t="s">
        <v>13</v>
      </c>
      <c r="E10" s="259"/>
      <c r="F10" s="7"/>
      <c r="G10" s="60">
        <v>21000</v>
      </c>
      <c r="H10" s="49">
        <f>D10*G10</f>
        <v>42000</v>
      </c>
      <c r="J10" s="53" t="s">
        <v>192</v>
      </c>
      <c r="K10" s="50">
        <v>2</v>
      </c>
      <c r="L10" s="62">
        <v>80000</v>
      </c>
      <c r="M10" s="102">
        <f>K10*L10</f>
        <v>160000</v>
      </c>
    </row>
    <row r="11" spans="1:13" ht="18" customHeight="1" x14ac:dyDescent="0.3">
      <c r="A11" s="7">
        <v>3</v>
      </c>
      <c r="B11" s="7" t="s">
        <v>50</v>
      </c>
      <c r="C11" s="8" t="s">
        <v>16</v>
      </c>
      <c r="D11" s="9" t="s">
        <v>17</v>
      </c>
      <c r="E11" s="259"/>
      <c r="F11" s="7"/>
      <c r="G11" s="60">
        <v>21000</v>
      </c>
      <c r="H11" s="49">
        <f>D11*G11</f>
        <v>21000</v>
      </c>
      <c r="K11" s="53"/>
      <c r="M11" s="79"/>
    </row>
    <row r="12" spans="1:13" ht="18" customHeight="1" x14ac:dyDescent="0.3">
      <c r="A12" s="7">
        <v>4</v>
      </c>
      <c r="B12" s="42" t="s">
        <v>209</v>
      </c>
      <c r="C12" s="43" t="s">
        <v>36</v>
      </c>
      <c r="D12" s="44" t="s">
        <v>17</v>
      </c>
      <c r="E12" s="259"/>
      <c r="F12" s="7"/>
      <c r="G12" s="60">
        <v>82000</v>
      </c>
      <c r="H12" s="49">
        <f>D12*G12</f>
        <v>82000</v>
      </c>
      <c r="I12" s="67">
        <f>SUM(H9:H12)</f>
        <v>470000</v>
      </c>
      <c r="J12" s="66"/>
      <c r="K12" s="65"/>
      <c r="M12" s="79"/>
    </row>
    <row r="13" spans="1:13" ht="19.5" customHeight="1" x14ac:dyDescent="0.3">
      <c r="A13" s="251" t="s">
        <v>21</v>
      </c>
      <c r="B13" s="254"/>
      <c r="C13" s="252"/>
      <c r="D13" s="8"/>
      <c r="E13" s="7"/>
      <c r="F13" s="7"/>
      <c r="G13" s="49" t="s">
        <v>198</v>
      </c>
      <c r="H13" s="68">
        <f>I35+M18</f>
        <v>3131000</v>
      </c>
      <c r="K13" s="53"/>
      <c r="M13" s="79"/>
    </row>
    <row r="14" spans="1:13" ht="18" customHeight="1" x14ac:dyDescent="0.3">
      <c r="A14" s="10">
        <v>1</v>
      </c>
      <c r="B14" s="7" t="s">
        <v>183</v>
      </c>
      <c r="C14" s="35" t="s">
        <v>12</v>
      </c>
      <c r="D14" s="23">
        <v>10</v>
      </c>
      <c r="E14" s="293"/>
      <c r="F14" s="7" t="s">
        <v>184</v>
      </c>
      <c r="G14" s="74">
        <v>72000</v>
      </c>
      <c r="H14" s="49">
        <f t="shared" ref="H14:H64" si="0">D14*G14</f>
        <v>720000</v>
      </c>
      <c r="I14" s="72"/>
      <c r="K14" s="53"/>
      <c r="M14" s="79"/>
    </row>
    <row r="15" spans="1:13" ht="18" customHeight="1" x14ac:dyDescent="0.3">
      <c r="A15" s="10">
        <v>2</v>
      </c>
      <c r="B15" s="7" t="s">
        <v>185</v>
      </c>
      <c r="C15" s="35" t="s">
        <v>12</v>
      </c>
      <c r="D15" s="23" t="s">
        <v>23</v>
      </c>
      <c r="E15" s="294"/>
      <c r="F15" s="7" t="s">
        <v>186</v>
      </c>
      <c r="G15" s="74">
        <v>65000</v>
      </c>
      <c r="H15" s="49">
        <f t="shared" si="0"/>
        <v>325000</v>
      </c>
      <c r="I15" s="93">
        <f>SUM(H14:H15)</f>
        <v>1045000</v>
      </c>
      <c r="K15" s="53"/>
      <c r="M15" s="79"/>
    </row>
    <row r="16" spans="1:13" ht="18" customHeight="1" x14ac:dyDescent="0.3">
      <c r="A16" s="10">
        <v>3</v>
      </c>
      <c r="B16" s="7" t="s">
        <v>140</v>
      </c>
      <c r="C16" s="35" t="s">
        <v>16</v>
      </c>
      <c r="D16" s="23" t="s">
        <v>18</v>
      </c>
      <c r="E16" s="294"/>
      <c r="F16" s="7"/>
      <c r="G16" s="74">
        <v>3000</v>
      </c>
      <c r="H16" s="49">
        <f t="shared" si="0"/>
        <v>9000</v>
      </c>
      <c r="I16" s="72"/>
      <c r="J16" s="53" t="s">
        <v>192</v>
      </c>
      <c r="K16" s="50">
        <v>0</v>
      </c>
      <c r="L16" s="62">
        <v>80000</v>
      </c>
      <c r="M16" s="102">
        <f>K16*L16</f>
        <v>0</v>
      </c>
    </row>
    <row r="17" spans="1:15" ht="18" customHeight="1" x14ac:dyDescent="0.3">
      <c r="A17" s="10">
        <v>4</v>
      </c>
      <c r="B17" s="7" t="s">
        <v>210</v>
      </c>
      <c r="C17" s="35" t="s">
        <v>16</v>
      </c>
      <c r="D17" s="23" t="s">
        <v>17</v>
      </c>
      <c r="E17" s="294"/>
      <c r="F17" s="7"/>
      <c r="G17" s="74">
        <v>8500</v>
      </c>
      <c r="H17" s="49">
        <f t="shared" si="0"/>
        <v>8500</v>
      </c>
      <c r="J17" s="50" t="s">
        <v>231</v>
      </c>
      <c r="K17" s="53">
        <v>1</v>
      </c>
      <c r="L17" s="114">
        <v>521000</v>
      </c>
      <c r="M17" s="102">
        <f>K17*L17</f>
        <v>521000</v>
      </c>
    </row>
    <row r="18" spans="1:15" ht="18" customHeight="1" x14ac:dyDescent="0.3">
      <c r="A18" s="10">
        <v>5</v>
      </c>
      <c r="B18" s="7" t="s">
        <v>101</v>
      </c>
      <c r="C18" s="35" t="s">
        <v>16</v>
      </c>
      <c r="D18" s="23" t="s">
        <v>13</v>
      </c>
      <c r="E18" s="294"/>
      <c r="F18" s="7"/>
      <c r="G18" s="60">
        <v>6500</v>
      </c>
      <c r="H18" s="49">
        <f t="shared" si="0"/>
        <v>13000</v>
      </c>
      <c r="K18" s="53"/>
      <c r="L18" s="75"/>
      <c r="M18" s="102">
        <f>SUM(M16:M17)</f>
        <v>521000</v>
      </c>
    </row>
    <row r="19" spans="1:15" ht="18" customHeight="1" x14ac:dyDescent="0.3">
      <c r="A19" s="10">
        <v>6</v>
      </c>
      <c r="B19" s="7" t="s">
        <v>56</v>
      </c>
      <c r="C19" s="35" t="s">
        <v>16</v>
      </c>
      <c r="D19" s="23" t="s">
        <v>18</v>
      </c>
      <c r="E19" s="294"/>
      <c r="F19" s="7"/>
      <c r="G19" s="60">
        <v>3000</v>
      </c>
      <c r="H19" s="49">
        <f t="shared" si="0"/>
        <v>9000</v>
      </c>
      <c r="K19" s="53"/>
      <c r="L19" s="75"/>
      <c r="M19" s="79"/>
    </row>
    <row r="20" spans="1:15" ht="18" customHeight="1" x14ac:dyDescent="0.3">
      <c r="A20" s="10">
        <v>7</v>
      </c>
      <c r="B20" s="7" t="s">
        <v>50</v>
      </c>
      <c r="C20" s="35" t="s">
        <v>16</v>
      </c>
      <c r="D20" s="23" t="s">
        <v>13</v>
      </c>
      <c r="E20" s="294"/>
      <c r="F20" s="7"/>
      <c r="G20" s="60">
        <v>21000</v>
      </c>
      <c r="H20" s="49">
        <f t="shared" si="0"/>
        <v>42000</v>
      </c>
      <c r="K20" s="53"/>
      <c r="L20" s="75"/>
      <c r="M20" s="79"/>
    </row>
    <row r="21" spans="1:15" ht="18" customHeight="1" x14ac:dyDescent="0.3">
      <c r="A21" s="10">
        <v>8</v>
      </c>
      <c r="B21" s="7" t="s">
        <v>211</v>
      </c>
      <c r="C21" s="35" t="s">
        <v>36</v>
      </c>
      <c r="D21" s="23" t="s">
        <v>17</v>
      </c>
      <c r="E21" s="294"/>
      <c r="F21" s="7" t="s">
        <v>180</v>
      </c>
      <c r="G21" s="60">
        <v>62000</v>
      </c>
      <c r="H21" s="49">
        <f t="shared" si="0"/>
        <v>62000</v>
      </c>
      <c r="K21" s="53"/>
      <c r="N21" s="33"/>
    </row>
    <row r="22" spans="1:15" ht="18" customHeight="1" x14ac:dyDescent="0.3">
      <c r="A22" s="10">
        <v>9</v>
      </c>
      <c r="B22" s="7" t="s">
        <v>212</v>
      </c>
      <c r="C22" s="35" t="s">
        <v>36</v>
      </c>
      <c r="D22" s="23" t="s">
        <v>17</v>
      </c>
      <c r="E22" s="294"/>
      <c r="F22" s="7" t="s">
        <v>215</v>
      </c>
      <c r="G22" s="60">
        <v>78000</v>
      </c>
      <c r="H22" s="49">
        <f t="shared" si="0"/>
        <v>78000</v>
      </c>
      <c r="K22" s="53"/>
      <c r="M22" s="79"/>
      <c r="N22" s="31"/>
      <c r="O22" s="31"/>
    </row>
    <row r="23" spans="1:15" ht="18" customHeight="1" x14ac:dyDescent="0.3">
      <c r="A23" s="10">
        <v>10</v>
      </c>
      <c r="B23" s="7" t="s">
        <v>213</v>
      </c>
      <c r="C23" s="35" t="s">
        <v>77</v>
      </c>
      <c r="D23" s="23" t="s">
        <v>23</v>
      </c>
      <c r="E23" s="294"/>
      <c r="F23" s="14"/>
      <c r="G23" s="60">
        <v>6500</v>
      </c>
      <c r="H23" s="49">
        <f t="shared" si="0"/>
        <v>32500</v>
      </c>
      <c r="K23" s="53"/>
      <c r="N23" s="32"/>
    </row>
    <row r="24" spans="1:15" ht="18" customHeight="1" x14ac:dyDescent="0.3">
      <c r="A24" s="10">
        <v>11</v>
      </c>
      <c r="B24" s="7" t="s">
        <v>228</v>
      </c>
      <c r="C24" s="35" t="s">
        <v>77</v>
      </c>
      <c r="D24" s="23" t="s">
        <v>17</v>
      </c>
      <c r="E24" s="294"/>
      <c r="F24" s="14"/>
      <c r="G24" s="60">
        <v>5500</v>
      </c>
      <c r="H24" s="49">
        <f t="shared" si="0"/>
        <v>5500</v>
      </c>
      <c r="K24" s="53"/>
      <c r="N24" s="32"/>
    </row>
    <row r="25" spans="1:15" ht="18" customHeight="1" x14ac:dyDescent="0.3">
      <c r="A25" s="10">
        <v>12</v>
      </c>
      <c r="B25" s="7" t="s">
        <v>219</v>
      </c>
      <c r="C25" s="35" t="s">
        <v>25</v>
      </c>
      <c r="D25" s="23" t="s">
        <v>44</v>
      </c>
      <c r="E25" s="294"/>
      <c r="F25" s="8"/>
      <c r="G25" s="60">
        <v>30000</v>
      </c>
      <c r="H25" s="49">
        <f t="shared" si="0"/>
        <v>120000</v>
      </c>
      <c r="K25" s="53"/>
      <c r="M25" s="79"/>
      <c r="N25" s="26"/>
      <c r="O25" s="26"/>
    </row>
    <row r="26" spans="1:15" ht="18" customHeight="1" x14ac:dyDescent="0.3">
      <c r="A26" s="10">
        <v>13</v>
      </c>
      <c r="B26" s="7" t="s">
        <v>131</v>
      </c>
      <c r="C26" s="35" t="s">
        <v>26</v>
      </c>
      <c r="D26" s="23" t="s">
        <v>70</v>
      </c>
      <c r="E26" s="294"/>
      <c r="F26" s="8"/>
      <c r="G26" s="60">
        <v>44500</v>
      </c>
      <c r="H26" s="49">
        <f t="shared" si="0"/>
        <v>267000</v>
      </c>
      <c r="K26" s="53"/>
      <c r="L26" s="81"/>
      <c r="N26" s="18"/>
      <c r="O26" s="29"/>
    </row>
    <row r="27" spans="1:15" ht="18" customHeight="1" x14ac:dyDescent="0.3">
      <c r="A27" s="10">
        <v>14</v>
      </c>
      <c r="B27" s="7" t="s">
        <v>220</v>
      </c>
      <c r="C27" s="35" t="s">
        <v>25</v>
      </c>
      <c r="D27" s="23" t="s">
        <v>18</v>
      </c>
      <c r="E27" s="294"/>
      <c r="F27" s="8"/>
      <c r="G27" s="60">
        <v>31000</v>
      </c>
      <c r="H27" s="49">
        <f t="shared" si="0"/>
        <v>93000</v>
      </c>
      <c r="K27" s="53"/>
      <c r="L27" s="81"/>
      <c r="M27" s="79"/>
    </row>
    <row r="28" spans="1:15" ht="18" customHeight="1" x14ac:dyDescent="0.3">
      <c r="A28" s="10">
        <v>15</v>
      </c>
      <c r="B28" s="7" t="s">
        <v>221</v>
      </c>
      <c r="C28" s="35" t="s">
        <v>25</v>
      </c>
      <c r="D28" s="23" t="s">
        <v>17</v>
      </c>
      <c r="E28" s="294"/>
      <c r="F28" s="8"/>
      <c r="G28" s="60">
        <v>28000</v>
      </c>
      <c r="H28" s="49">
        <f t="shared" si="0"/>
        <v>28000</v>
      </c>
      <c r="K28" s="53"/>
      <c r="L28" s="81"/>
      <c r="M28" s="79"/>
    </row>
    <row r="29" spans="1:15" ht="18" customHeight="1" x14ac:dyDescent="0.3">
      <c r="A29" s="10">
        <v>16</v>
      </c>
      <c r="B29" s="7" t="s">
        <v>115</v>
      </c>
      <c r="C29" s="35" t="s">
        <v>25</v>
      </c>
      <c r="D29" s="23" t="s">
        <v>17</v>
      </c>
      <c r="E29" s="294"/>
      <c r="F29" s="39"/>
      <c r="G29" s="60">
        <v>54000</v>
      </c>
      <c r="H29" s="49">
        <f t="shared" si="0"/>
        <v>54000</v>
      </c>
      <c r="K29" s="53"/>
      <c r="L29" s="81"/>
      <c r="M29" s="79"/>
    </row>
    <row r="30" spans="1:15" ht="18" customHeight="1" x14ac:dyDescent="0.3">
      <c r="A30" s="10">
        <v>17</v>
      </c>
      <c r="B30" s="7" t="s">
        <v>222</v>
      </c>
      <c r="C30" s="8" t="s">
        <v>25</v>
      </c>
      <c r="D30" s="11" t="s">
        <v>17</v>
      </c>
      <c r="E30" s="294"/>
      <c r="F30" s="8"/>
      <c r="G30" s="60">
        <v>44500</v>
      </c>
      <c r="H30" s="49">
        <f t="shared" si="0"/>
        <v>44500</v>
      </c>
      <c r="K30" s="53"/>
      <c r="L30" s="81"/>
      <c r="M30" s="79"/>
    </row>
    <row r="31" spans="1:15" ht="18" customHeight="1" x14ac:dyDescent="0.3">
      <c r="A31" s="10">
        <v>18</v>
      </c>
      <c r="B31" s="7" t="s">
        <v>132</v>
      </c>
      <c r="C31" s="8" t="s">
        <v>25</v>
      </c>
      <c r="D31" s="11" t="s">
        <v>17</v>
      </c>
      <c r="E31" s="294"/>
      <c r="F31" s="8"/>
      <c r="G31" s="60">
        <v>32000</v>
      </c>
      <c r="H31" s="49">
        <f t="shared" si="0"/>
        <v>32000</v>
      </c>
      <c r="K31" s="53"/>
      <c r="L31" s="81"/>
      <c r="M31" s="79"/>
    </row>
    <row r="32" spans="1:15" ht="18" customHeight="1" x14ac:dyDescent="0.3">
      <c r="A32" s="10">
        <v>19</v>
      </c>
      <c r="B32" s="7" t="s">
        <v>80</v>
      </c>
      <c r="C32" s="8" t="s">
        <v>14</v>
      </c>
      <c r="D32" s="9" t="s">
        <v>17</v>
      </c>
      <c r="E32" s="294"/>
      <c r="F32" s="8"/>
      <c r="G32" s="60">
        <v>36000</v>
      </c>
      <c r="H32" s="49">
        <f t="shared" si="0"/>
        <v>36000</v>
      </c>
      <c r="K32" s="53"/>
      <c r="L32" s="81"/>
      <c r="M32" s="79"/>
    </row>
    <row r="33" spans="1:15" ht="18" customHeight="1" x14ac:dyDescent="0.3">
      <c r="A33" s="10">
        <v>20</v>
      </c>
      <c r="B33" s="7" t="s">
        <v>38</v>
      </c>
      <c r="C33" s="8" t="s">
        <v>14</v>
      </c>
      <c r="D33" s="9" t="s">
        <v>17</v>
      </c>
      <c r="E33" s="294"/>
      <c r="F33" s="7"/>
      <c r="G33" s="74">
        <v>36000</v>
      </c>
      <c r="H33" s="49">
        <f t="shared" si="0"/>
        <v>36000</v>
      </c>
      <c r="K33" s="86"/>
      <c r="L33" s="72"/>
      <c r="M33" s="79"/>
    </row>
    <row r="34" spans="1:15" ht="18" customHeight="1" x14ac:dyDescent="0.3">
      <c r="A34" s="10">
        <v>21</v>
      </c>
      <c r="B34" s="7" t="s">
        <v>229</v>
      </c>
      <c r="C34" s="8" t="s">
        <v>36</v>
      </c>
      <c r="D34" s="9" t="s">
        <v>17</v>
      </c>
      <c r="E34" s="294"/>
      <c r="F34" s="7"/>
      <c r="G34" s="74">
        <v>25000</v>
      </c>
      <c r="H34" s="49">
        <f t="shared" si="0"/>
        <v>25000</v>
      </c>
      <c r="K34" s="86"/>
      <c r="L34" s="72"/>
      <c r="M34" s="79"/>
    </row>
    <row r="35" spans="1:15" ht="18" customHeight="1" x14ac:dyDescent="0.3">
      <c r="A35" s="10">
        <v>22</v>
      </c>
      <c r="B35" s="7" t="s">
        <v>214</v>
      </c>
      <c r="C35" s="8" t="s">
        <v>14</v>
      </c>
      <c r="D35" s="9">
        <v>15</v>
      </c>
      <c r="E35" s="295"/>
      <c r="F35" s="7"/>
      <c r="G35" s="74">
        <v>38000</v>
      </c>
      <c r="H35" s="49">
        <f t="shared" si="0"/>
        <v>570000</v>
      </c>
      <c r="I35" s="67">
        <f>SUM(H14:H35)</f>
        <v>2610000</v>
      </c>
      <c r="K35" s="86"/>
      <c r="L35" s="72"/>
      <c r="M35" s="79"/>
    </row>
    <row r="36" spans="1:15" ht="19.5" customHeight="1" x14ac:dyDescent="0.3">
      <c r="A36" s="6" t="s">
        <v>28</v>
      </c>
      <c r="B36" s="6"/>
      <c r="C36" s="8"/>
      <c r="D36" s="8"/>
      <c r="E36" s="8"/>
      <c r="F36" s="14"/>
      <c r="G36" s="49" t="s">
        <v>198</v>
      </c>
      <c r="H36" s="68">
        <f>I43+M38</f>
        <v>543000</v>
      </c>
      <c r="K36" s="86"/>
      <c r="M36" s="79"/>
    </row>
    <row r="37" spans="1:15" ht="18" customHeight="1" x14ac:dyDescent="0.3">
      <c r="A37" s="10">
        <v>1</v>
      </c>
      <c r="B37" s="7" t="s">
        <v>22</v>
      </c>
      <c r="C37" s="8" t="s">
        <v>12</v>
      </c>
      <c r="D37" s="9" t="s">
        <v>18</v>
      </c>
      <c r="E37" s="258"/>
      <c r="F37" s="17"/>
      <c r="G37" s="49">
        <v>65000</v>
      </c>
      <c r="H37" s="49">
        <f t="shared" si="0"/>
        <v>195000</v>
      </c>
      <c r="I37" s="81"/>
      <c r="K37" s="86"/>
      <c r="M37" s="102"/>
    </row>
    <row r="38" spans="1:15" ht="18" customHeight="1" x14ac:dyDescent="0.3">
      <c r="A38" s="10">
        <v>2</v>
      </c>
      <c r="B38" s="14" t="s">
        <v>19</v>
      </c>
      <c r="C38" s="8" t="s">
        <v>36</v>
      </c>
      <c r="D38" s="9">
        <v>20</v>
      </c>
      <c r="E38" s="259"/>
      <c r="F38" s="17"/>
      <c r="G38" s="60">
        <v>3000</v>
      </c>
      <c r="H38" s="49">
        <f t="shared" si="0"/>
        <v>60000</v>
      </c>
      <c r="J38" s="50" t="s">
        <v>192</v>
      </c>
      <c r="K38" s="50">
        <v>1</v>
      </c>
      <c r="L38" s="49">
        <v>80000</v>
      </c>
      <c r="M38" s="67">
        <f>K38*L38</f>
        <v>80000</v>
      </c>
    </row>
    <row r="39" spans="1:15" ht="18" customHeight="1" x14ac:dyDescent="0.3">
      <c r="A39" s="10">
        <v>3</v>
      </c>
      <c r="B39" s="45" t="s">
        <v>52</v>
      </c>
      <c r="C39" s="43" t="s">
        <v>14</v>
      </c>
      <c r="D39" s="44" t="s">
        <v>53</v>
      </c>
      <c r="E39" s="259"/>
      <c r="F39" s="17"/>
      <c r="G39" s="60">
        <v>5500</v>
      </c>
      <c r="H39" s="49">
        <f t="shared" si="0"/>
        <v>44000</v>
      </c>
    </row>
    <row r="40" spans="1:15" ht="18" customHeight="1" x14ac:dyDescent="0.3">
      <c r="A40" s="10">
        <v>4</v>
      </c>
      <c r="B40" s="46" t="s">
        <v>113</v>
      </c>
      <c r="C40" s="43" t="s">
        <v>36</v>
      </c>
      <c r="D40" s="44" t="s">
        <v>17</v>
      </c>
      <c r="E40" s="259"/>
      <c r="F40" s="17"/>
      <c r="G40" s="60">
        <v>95000</v>
      </c>
      <c r="H40" s="49">
        <f t="shared" si="0"/>
        <v>95000</v>
      </c>
    </row>
    <row r="41" spans="1:15" ht="18" customHeight="1" x14ac:dyDescent="0.3">
      <c r="A41" s="10">
        <v>5</v>
      </c>
      <c r="B41" s="45" t="s">
        <v>50</v>
      </c>
      <c r="C41" s="43" t="s">
        <v>16</v>
      </c>
      <c r="D41" s="44" t="s">
        <v>17</v>
      </c>
      <c r="E41" s="259"/>
      <c r="F41" s="17"/>
      <c r="G41" s="60">
        <v>21000</v>
      </c>
      <c r="H41" s="49">
        <f t="shared" si="0"/>
        <v>21000</v>
      </c>
    </row>
    <row r="42" spans="1:15" ht="18" customHeight="1" x14ac:dyDescent="0.3">
      <c r="A42" s="10">
        <v>6</v>
      </c>
      <c r="B42" s="47" t="s">
        <v>216</v>
      </c>
      <c r="C42" s="43" t="s">
        <v>36</v>
      </c>
      <c r="D42" s="44">
        <v>100</v>
      </c>
      <c r="E42" s="259"/>
      <c r="F42" s="17"/>
      <c r="G42" s="60">
        <v>360</v>
      </c>
      <c r="H42" s="49">
        <f t="shared" si="0"/>
        <v>36000</v>
      </c>
    </row>
    <row r="43" spans="1:15" ht="18" customHeight="1" x14ac:dyDescent="0.3">
      <c r="A43" s="10">
        <v>7</v>
      </c>
      <c r="B43" s="47" t="s">
        <v>217</v>
      </c>
      <c r="C43" s="43" t="s">
        <v>36</v>
      </c>
      <c r="D43" s="44" t="s">
        <v>18</v>
      </c>
      <c r="E43" s="260"/>
      <c r="F43" s="17"/>
      <c r="G43" s="60">
        <v>4000</v>
      </c>
      <c r="H43" s="49">
        <f t="shared" si="0"/>
        <v>12000</v>
      </c>
      <c r="I43" s="67">
        <f>SUM(H37:H43)</f>
        <v>463000</v>
      </c>
    </row>
    <row r="44" spans="1:15" s="50" customFormat="1" ht="21" customHeight="1" x14ac:dyDescent="0.3">
      <c r="A44" s="297" t="s">
        <v>91</v>
      </c>
      <c r="B44" s="297"/>
      <c r="C44" s="8"/>
      <c r="D44" s="9"/>
      <c r="E44" s="8"/>
      <c r="F44" s="14"/>
      <c r="G44" s="60" t="s">
        <v>198</v>
      </c>
      <c r="H44" s="68">
        <f>I50+M45</f>
        <v>921000</v>
      </c>
      <c r="N44"/>
      <c r="O44"/>
    </row>
    <row r="45" spans="1:15" s="50" customFormat="1" ht="18" customHeight="1" x14ac:dyDescent="0.3">
      <c r="A45" s="10">
        <v>1</v>
      </c>
      <c r="B45" s="14" t="s">
        <v>204</v>
      </c>
      <c r="C45" s="8" t="s">
        <v>36</v>
      </c>
      <c r="D45" s="9" t="s">
        <v>17</v>
      </c>
      <c r="E45" s="258"/>
      <c r="F45" s="14" t="s">
        <v>218</v>
      </c>
      <c r="G45" s="60">
        <v>165000</v>
      </c>
      <c r="H45" s="49">
        <f t="shared" ref="H45:H50" si="1">D45*G45</f>
        <v>165000</v>
      </c>
      <c r="J45" s="50" t="s">
        <v>192</v>
      </c>
      <c r="K45" s="50">
        <v>1</v>
      </c>
      <c r="L45" s="49">
        <v>80000</v>
      </c>
      <c r="M45" s="67">
        <f>K45*L45</f>
        <v>80000</v>
      </c>
      <c r="N45"/>
      <c r="O45"/>
    </row>
    <row r="46" spans="1:15" s="50" customFormat="1" ht="18" customHeight="1" x14ac:dyDescent="0.3">
      <c r="A46" s="10">
        <v>2</v>
      </c>
      <c r="B46" s="14" t="s">
        <v>205</v>
      </c>
      <c r="C46" s="8" t="s">
        <v>36</v>
      </c>
      <c r="D46" s="9" t="s">
        <v>13</v>
      </c>
      <c r="E46" s="259"/>
      <c r="F46" s="14"/>
      <c r="G46" s="60">
        <v>42000</v>
      </c>
      <c r="H46" s="49">
        <f t="shared" si="1"/>
        <v>84000</v>
      </c>
      <c r="N46"/>
      <c r="O46"/>
    </row>
    <row r="47" spans="1:15" s="50" customFormat="1" ht="18" customHeight="1" x14ac:dyDescent="0.3">
      <c r="A47" s="10">
        <v>3</v>
      </c>
      <c r="B47" s="14" t="s">
        <v>92</v>
      </c>
      <c r="C47" s="8" t="s">
        <v>39</v>
      </c>
      <c r="D47" s="9">
        <v>10</v>
      </c>
      <c r="E47" s="259"/>
      <c r="F47" s="14"/>
      <c r="G47" s="60">
        <v>11500</v>
      </c>
      <c r="H47" s="49">
        <f t="shared" si="1"/>
        <v>115000</v>
      </c>
      <c r="N47"/>
      <c r="O47"/>
    </row>
    <row r="48" spans="1:15" s="50" customFormat="1" ht="18" customHeight="1" x14ac:dyDescent="0.3">
      <c r="A48" s="10">
        <v>4</v>
      </c>
      <c r="B48" s="14" t="s">
        <v>161</v>
      </c>
      <c r="C48" s="8" t="s">
        <v>14</v>
      </c>
      <c r="D48" s="9">
        <v>10</v>
      </c>
      <c r="E48" s="259"/>
      <c r="F48" s="14"/>
      <c r="G48" s="60">
        <v>3000</v>
      </c>
      <c r="H48" s="49">
        <f t="shared" si="1"/>
        <v>30000</v>
      </c>
      <c r="N48"/>
      <c r="O48"/>
    </row>
    <row r="49" spans="1:15" s="50" customFormat="1" ht="18" customHeight="1" x14ac:dyDescent="0.3">
      <c r="A49" s="10">
        <v>5</v>
      </c>
      <c r="B49" s="14" t="s">
        <v>206</v>
      </c>
      <c r="C49" s="8" t="s">
        <v>14</v>
      </c>
      <c r="D49" s="9" t="s">
        <v>18</v>
      </c>
      <c r="E49" s="259"/>
      <c r="F49" s="14"/>
      <c r="G49" s="60">
        <v>19000</v>
      </c>
      <c r="H49" s="49">
        <f t="shared" si="1"/>
        <v>57000</v>
      </c>
      <c r="N49"/>
      <c r="O49"/>
    </row>
    <row r="50" spans="1:15" s="50" customFormat="1" ht="18" customHeight="1" x14ac:dyDescent="0.3">
      <c r="A50" s="10">
        <v>6</v>
      </c>
      <c r="B50" s="14" t="s">
        <v>22</v>
      </c>
      <c r="C50" s="8" t="s">
        <v>12</v>
      </c>
      <c r="D50" s="9" t="s">
        <v>70</v>
      </c>
      <c r="E50" s="260"/>
      <c r="F50" s="14"/>
      <c r="G50" s="60">
        <v>65000</v>
      </c>
      <c r="H50" s="49">
        <f t="shared" si="1"/>
        <v>390000</v>
      </c>
      <c r="I50" s="103">
        <f>SUM(H45:H50)</f>
        <v>841000</v>
      </c>
      <c r="N50"/>
      <c r="O50"/>
    </row>
    <row r="51" spans="1:15" s="50" customFormat="1" ht="21.95" customHeight="1" x14ac:dyDescent="0.3">
      <c r="A51" s="280" t="s">
        <v>27</v>
      </c>
      <c r="B51" s="281"/>
      <c r="C51" s="8"/>
      <c r="D51" s="9"/>
      <c r="E51" s="41"/>
      <c r="F51" s="14"/>
      <c r="G51" s="60" t="s">
        <v>198</v>
      </c>
      <c r="H51" s="68">
        <f>I59+M53</f>
        <v>523500</v>
      </c>
      <c r="N51"/>
      <c r="O51"/>
    </row>
    <row r="52" spans="1:15" s="50" customFormat="1" ht="50.25" x14ac:dyDescent="0.3">
      <c r="A52" s="38">
        <v>1</v>
      </c>
      <c r="B52" s="112" t="s">
        <v>225</v>
      </c>
      <c r="C52" s="35" t="s">
        <v>223</v>
      </c>
      <c r="D52" s="23" t="s">
        <v>13</v>
      </c>
      <c r="E52" s="258"/>
      <c r="F52" s="39" t="s">
        <v>224</v>
      </c>
      <c r="G52" s="60">
        <v>72000</v>
      </c>
      <c r="H52" s="49">
        <f t="shared" si="0"/>
        <v>144000</v>
      </c>
      <c r="N52"/>
      <c r="O52"/>
    </row>
    <row r="53" spans="1:15" s="50" customFormat="1" ht="18" customHeight="1" x14ac:dyDescent="0.3">
      <c r="A53" s="10">
        <v>2</v>
      </c>
      <c r="B53" s="7" t="s">
        <v>226</v>
      </c>
      <c r="C53" s="8" t="s">
        <v>36</v>
      </c>
      <c r="D53" s="9" t="s">
        <v>17</v>
      </c>
      <c r="E53" s="259"/>
      <c r="F53" s="39" t="s">
        <v>227</v>
      </c>
      <c r="G53" s="60">
        <v>165000</v>
      </c>
      <c r="H53" s="49">
        <f t="shared" si="0"/>
        <v>165000</v>
      </c>
      <c r="J53" s="50" t="s">
        <v>192</v>
      </c>
      <c r="K53" s="50">
        <v>1</v>
      </c>
      <c r="L53" s="49">
        <v>80000</v>
      </c>
      <c r="M53" s="67">
        <f>K53*L53</f>
        <v>80000</v>
      </c>
      <c r="N53"/>
      <c r="O53"/>
    </row>
    <row r="54" spans="1:15" s="50" customFormat="1" ht="18" customHeight="1" x14ac:dyDescent="0.3">
      <c r="A54" s="10">
        <v>3</v>
      </c>
      <c r="B54" s="7" t="s">
        <v>147</v>
      </c>
      <c r="C54" s="8" t="s">
        <v>36</v>
      </c>
      <c r="D54" s="9" t="s">
        <v>17</v>
      </c>
      <c r="E54" s="259"/>
      <c r="F54" s="14"/>
      <c r="G54" s="60">
        <v>24000</v>
      </c>
      <c r="H54" s="49">
        <f t="shared" si="0"/>
        <v>24000</v>
      </c>
      <c r="N54"/>
      <c r="O54"/>
    </row>
    <row r="55" spans="1:15" s="50" customFormat="1" ht="18" customHeight="1" x14ac:dyDescent="0.3">
      <c r="A55" s="10">
        <v>4</v>
      </c>
      <c r="B55" s="7" t="s">
        <v>101</v>
      </c>
      <c r="C55" s="8" t="s">
        <v>16</v>
      </c>
      <c r="D55" s="9" t="s">
        <v>17</v>
      </c>
      <c r="E55" s="259"/>
      <c r="F55" s="14"/>
      <c r="G55" s="60">
        <v>6500</v>
      </c>
      <c r="H55" s="49">
        <f t="shared" si="0"/>
        <v>6500</v>
      </c>
      <c r="N55"/>
      <c r="O55"/>
    </row>
    <row r="56" spans="1:15" s="50" customFormat="1" ht="18" customHeight="1" x14ac:dyDescent="0.3">
      <c r="A56" s="10">
        <v>5</v>
      </c>
      <c r="B56" s="7" t="s">
        <v>57</v>
      </c>
      <c r="C56" s="8" t="s">
        <v>16</v>
      </c>
      <c r="D56" s="9" t="s">
        <v>17</v>
      </c>
      <c r="E56" s="259"/>
      <c r="F56" s="14"/>
      <c r="G56" s="60">
        <v>4500</v>
      </c>
      <c r="H56" s="49">
        <f t="shared" si="0"/>
        <v>4500</v>
      </c>
      <c r="N56"/>
      <c r="O56"/>
    </row>
    <row r="57" spans="1:15" s="50" customFormat="1" ht="18" customHeight="1" x14ac:dyDescent="0.3">
      <c r="A57" s="10">
        <v>6</v>
      </c>
      <c r="B57" s="7" t="s">
        <v>19</v>
      </c>
      <c r="C57" s="8" t="s">
        <v>36</v>
      </c>
      <c r="D57" s="9">
        <v>10</v>
      </c>
      <c r="E57" s="259"/>
      <c r="F57" s="14"/>
      <c r="G57" s="60">
        <v>3000</v>
      </c>
      <c r="H57" s="49">
        <f t="shared" si="0"/>
        <v>30000</v>
      </c>
      <c r="I57" s="67"/>
      <c r="N57"/>
      <c r="O57"/>
    </row>
    <row r="58" spans="1:15" s="50" customFormat="1" ht="18" customHeight="1" x14ac:dyDescent="0.3">
      <c r="A58" s="10">
        <v>7</v>
      </c>
      <c r="B58" s="113" t="s">
        <v>33</v>
      </c>
      <c r="C58" s="8" t="s">
        <v>36</v>
      </c>
      <c r="D58" s="9">
        <v>20</v>
      </c>
      <c r="E58" s="259"/>
      <c r="F58" s="14"/>
      <c r="G58" s="60">
        <v>2100</v>
      </c>
      <c r="H58" s="49">
        <f t="shared" si="0"/>
        <v>42000</v>
      </c>
      <c r="I58" s="67"/>
      <c r="N58"/>
      <c r="O58"/>
    </row>
    <row r="59" spans="1:15" s="50" customFormat="1" ht="18" customHeight="1" x14ac:dyDescent="0.3">
      <c r="A59" s="10">
        <v>8</v>
      </c>
      <c r="B59" s="113" t="s">
        <v>161</v>
      </c>
      <c r="C59" s="8" t="s">
        <v>14</v>
      </c>
      <c r="D59" s="9" t="s">
        <v>23</v>
      </c>
      <c r="E59" s="260"/>
      <c r="F59" s="14"/>
      <c r="G59" s="60">
        <v>5500</v>
      </c>
      <c r="H59" s="49">
        <f t="shared" si="0"/>
        <v>27500</v>
      </c>
      <c r="I59" s="67">
        <f>SUM(H52:H59)</f>
        <v>443500</v>
      </c>
      <c r="N59"/>
      <c r="O59"/>
    </row>
    <row r="60" spans="1:15" s="50" customFormat="1" ht="20.100000000000001" customHeight="1" x14ac:dyDescent="0.3">
      <c r="A60" s="280" t="s">
        <v>103</v>
      </c>
      <c r="B60" s="281"/>
      <c r="C60" s="8"/>
      <c r="D60" s="9"/>
      <c r="E60" s="8"/>
      <c r="F60" s="14"/>
      <c r="G60" s="60" t="s">
        <v>198</v>
      </c>
      <c r="H60" s="68">
        <f>I64</f>
        <v>48500</v>
      </c>
      <c r="N60"/>
      <c r="O60"/>
    </row>
    <row r="61" spans="1:15" s="50" customFormat="1" ht="18" customHeight="1" x14ac:dyDescent="0.3">
      <c r="A61" s="10">
        <v>1</v>
      </c>
      <c r="B61" s="7" t="s">
        <v>33</v>
      </c>
      <c r="C61" s="8" t="s">
        <v>36</v>
      </c>
      <c r="D61" s="9">
        <v>10</v>
      </c>
      <c r="E61" s="258"/>
      <c r="F61" s="14"/>
      <c r="G61" s="60">
        <v>2100</v>
      </c>
      <c r="H61" s="49">
        <f t="shared" si="0"/>
        <v>21000</v>
      </c>
      <c r="N61"/>
      <c r="O61"/>
    </row>
    <row r="62" spans="1:15" s="50" customFormat="1" ht="18" customHeight="1" x14ac:dyDescent="0.3">
      <c r="A62" s="10">
        <v>2</v>
      </c>
      <c r="B62" s="7" t="s">
        <v>230</v>
      </c>
      <c r="C62" s="8" t="s">
        <v>16</v>
      </c>
      <c r="D62" s="9" t="s">
        <v>17</v>
      </c>
      <c r="E62" s="259"/>
      <c r="F62" s="14"/>
      <c r="G62" s="60">
        <v>15500</v>
      </c>
      <c r="H62" s="49">
        <f t="shared" si="0"/>
        <v>15500</v>
      </c>
      <c r="N62"/>
      <c r="O62"/>
    </row>
    <row r="63" spans="1:15" s="50" customFormat="1" ht="18" customHeight="1" x14ac:dyDescent="0.3">
      <c r="A63" s="10">
        <v>3</v>
      </c>
      <c r="B63" s="7" t="s">
        <v>56</v>
      </c>
      <c r="C63" s="8" t="s">
        <v>16</v>
      </c>
      <c r="D63" s="9" t="s">
        <v>17</v>
      </c>
      <c r="E63" s="259"/>
      <c r="F63" s="14"/>
      <c r="G63" s="60">
        <v>3000</v>
      </c>
      <c r="H63" s="49">
        <f t="shared" si="0"/>
        <v>3000</v>
      </c>
      <c r="N63"/>
      <c r="O63"/>
    </row>
    <row r="64" spans="1:15" s="50" customFormat="1" ht="18" customHeight="1" x14ac:dyDescent="0.3">
      <c r="A64" s="10">
        <v>4</v>
      </c>
      <c r="B64" s="7" t="s">
        <v>207</v>
      </c>
      <c r="C64" s="8" t="s">
        <v>36</v>
      </c>
      <c r="D64" s="9" t="s">
        <v>18</v>
      </c>
      <c r="E64" s="260"/>
      <c r="F64" s="14"/>
      <c r="G64" s="60">
        <v>3000</v>
      </c>
      <c r="H64" s="49">
        <f t="shared" si="0"/>
        <v>9000</v>
      </c>
      <c r="I64" s="67">
        <f>SUM(H61:H64)</f>
        <v>48500</v>
      </c>
      <c r="N64"/>
      <c r="O64"/>
    </row>
    <row r="65" spans="1:13" x14ac:dyDescent="0.3">
      <c r="A65" s="3"/>
      <c r="B65" s="3"/>
      <c r="C65" s="18"/>
      <c r="D65" s="18"/>
      <c r="E65" s="18"/>
      <c r="F65" s="3"/>
      <c r="H65" s="106">
        <f>H8+H13+H36+H44+H51+H60</f>
        <v>5797000</v>
      </c>
      <c r="I65" s="104">
        <f>I12+I35+I43+I50+I59+I64</f>
        <v>4876000</v>
      </c>
      <c r="J65" s="104">
        <f>H65-I65</f>
        <v>921000</v>
      </c>
    </row>
    <row r="66" spans="1:13" x14ac:dyDescent="0.3">
      <c r="A66" s="3"/>
      <c r="B66" s="3"/>
      <c r="C66" s="18"/>
      <c r="D66" s="265" t="s">
        <v>208</v>
      </c>
      <c r="E66" s="265"/>
      <c r="F66" s="265"/>
      <c r="H66" s="105" t="s">
        <v>198</v>
      </c>
      <c r="I66" s="77" t="s">
        <v>199</v>
      </c>
      <c r="J66" s="77" t="s">
        <v>192</v>
      </c>
    </row>
    <row r="67" spans="1:13" x14ac:dyDescent="0.3">
      <c r="A67" s="3"/>
      <c r="B67" s="3"/>
      <c r="C67" s="18"/>
      <c r="D67" s="40"/>
      <c r="E67" s="249" t="s">
        <v>155</v>
      </c>
      <c r="F67" s="249"/>
    </row>
    <row r="68" spans="1:13" x14ac:dyDescent="0.3">
      <c r="A68" s="296" t="s">
        <v>182</v>
      </c>
      <c r="B68" s="296"/>
      <c r="C68" s="249" t="s">
        <v>179</v>
      </c>
      <c r="D68" s="249"/>
      <c r="E68" s="250" t="s">
        <v>31</v>
      </c>
      <c r="F68" s="250"/>
    </row>
    <row r="69" spans="1:13" x14ac:dyDescent="0.3">
      <c r="A69" s="3"/>
      <c r="B69" s="3"/>
      <c r="C69" s="18"/>
      <c r="D69" s="18"/>
      <c r="E69" s="20"/>
      <c r="F69" s="3"/>
    </row>
    <row r="70" spans="1:13" x14ac:dyDescent="0.3">
      <c r="A70" s="3"/>
      <c r="B70" s="3"/>
      <c r="C70" s="18"/>
      <c r="D70" s="18"/>
      <c r="E70" s="21"/>
      <c r="F70" s="3"/>
    </row>
    <row r="71" spans="1:13" x14ac:dyDescent="0.3">
      <c r="A71" s="3"/>
      <c r="B71" s="3"/>
      <c r="C71" s="18"/>
      <c r="D71" s="18"/>
      <c r="E71" s="20"/>
      <c r="F71" s="3"/>
    </row>
    <row r="72" spans="1:13" x14ac:dyDescent="0.3">
      <c r="A72" s="3"/>
      <c r="B72" s="3"/>
      <c r="C72" s="18"/>
      <c r="D72" s="18"/>
      <c r="E72" s="20"/>
      <c r="F72" s="3"/>
    </row>
    <row r="73" spans="1:13" x14ac:dyDescent="0.3">
      <c r="A73" s="19" t="s">
        <v>96</v>
      </c>
      <c r="B73" s="19"/>
      <c r="C73" s="249" t="s">
        <v>180</v>
      </c>
      <c r="D73" s="249"/>
      <c r="E73" s="3"/>
      <c r="F73" s="3"/>
    </row>
    <row r="74" spans="1:13" s="1" customFormat="1" x14ac:dyDescent="0.3">
      <c r="C74" s="27"/>
      <c r="D74" s="22"/>
      <c r="E74" s="249"/>
      <c r="F74" s="249"/>
      <c r="G74" s="49"/>
      <c r="H74" s="49"/>
      <c r="I74" s="50"/>
      <c r="J74" s="50"/>
      <c r="K74" s="49"/>
      <c r="L74" s="49"/>
      <c r="M74" s="49"/>
    </row>
    <row r="75" spans="1:13" s="1" customFormat="1" x14ac:dyDescent="0.3">
      <c r="A75" s="3"/>
      <c r="B75" s="3"/>
      <c r="C75" s="18"/>
      <c r="D75" s="18"/>
      <c r="E75" s="3"/>
      <c r="F75" s="3"/>
      <c r="G75" s="49"/>
      <c r="H75" s="49"/>
      <c r="I75" s="50"/>
      <c r="J75" s="50"/>
      <c r="K75" s="49"/>
      <c r="L75" s="49"/>
      <c r="M75" s="49"/>
    </row>
  </sheetData>
  <mergeCells count="25">
    <mergeCell ref="E37:E43"/>
    <mergeCell ref="A1:B1"/>
    <mergeCell ref="C1:F1"/>
    <mergeCell ref="A2:B2"/>
    <mergeCell ref="C2:F2"/>
    <mergeCell ref="A4:F4"/>
    <mergeCell ref="A5:F5"/>
    <mergeCell ref="A6:F6"/>
    <mergeCell ref="A8:C8"/>
    <mergeCell ref="E8:E12"/>
    <mergeCell ref="A13:C13"/>
    <mergeCell ref="E14:E35"/>
    <mergeCell ref="E74:F74"/>
    <mergeCell ref="A44:B44"/>
    <mergeCell ref="A51:B51"/>
    <mergeCell ref="A60:B60"/>
    <mergeCell ref="E61:E64"/>
    <mergeCell ref="D66:F66"/>
    <mergeCell ref="E45:E50"/>
    <mergeCell ref="E67:F67"/>
    <mergeCell ref="A68:B68"/>
    <mergeCell ref="C68:D68"/>
    <mergeCell ref="E68:F68"/>
    <mergeCell ref="C73:D73"/>
    <mergeCell ref="E52:E59"/>
  </mergeCells>
  <pageMargins left="0.56000000000000005" right="0.2" top="0.55000000000000004" bottom="0.34" header="0.38" footer="0.2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52" workbookViewId="0">
      <selection activeCell="B58" sqref="B58:D58"/>
    </sheetView>
  </sheetViews>
  <sheetFormatPr defaultRowHeight="18.75" x14ac:dyDescent="0.3"/>
  <cols>
    <col min="1" max="1" width="5.28515625" customWidth="1"/>
    <col min="2" max="2" width="29.7109375" customWidth="1"/>
    <col min="3" max="3" width="8.28515625" style="28" customWidth="1"/>
    <col min="4" max="4" width="13.5703125" customWidth="1"/>
    <col min="5" max="5" width="13.42578125" customWidth="1"/>
    <col min="6" max="6" width="24.285156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9.5" customHeight="1" x14ac:dyDescent="0.3">
      <c r="A1" s="264" t="s">
        <v>0</v>
      </c>
      <c r="B1" s="264"/>
      <c r="C1" s="249" t="s">
        <v>1</v>
      </c>
      <c r="D1" s="249"/>
      <c r="E1" s="249"/>
      <c r="F1" s="249"/>
    </row>
    <row r="2" spans="1:13" ht="19.5" customHeight="1" x14ac:dyDescent="0.3">
      <c r="A2" s="249" t="s">
        <v>181</v>
      </c>
      <c r="B2" s="249"/>
      <c r="C2" s="249" t="s">
        <v>3</v>
      </c>
      <c r="D2" s="249"/>
      <c r="E2" s="249"/>
      <c r="F2" s="249"/>
    </row>
    <row r="3" spans="1:13" ht="6.75" customHeight="1" x14ac:dyDescent="0.3">
      <c r="A3" s="34"/>
      <c r="B3" s="34"/>
      <c r="C3" s="34"/>
      <c r="D3" s="2"/>
      <c r="E3" s="2"/>
      <c r="F3" s="3"/>
    </row>
    <row r="4" spans="1:13" ht="21.75" customHeight="1" x14ac:dyDescent="0.3">
      <c r="A4" s="292" t="s">
        <v>4</v>
      </c>
      <c r="B4" s="292"/>
      <c r="C4" s="292"/>
      <c r="D4" s="292"/>
      <c r="E4" s="292"/>
      <c r="F4" s="292"/>
    </row>
    <row r="5" spans="1:13" ht="20.25" customHeight="1" x14ac:dyDescent="0.3">
      <c r="A5" s="292" t="s">
        <v>232</v>
      </c>
      <c r="B5" s="292"/>
      <c r="C5" s="292"/>
      <c r="D5" s="292"/>
      <c r="E5" s="292"/>
      <c r="F5" s="292"/>
    </row>
    <row r="6" spans="1:13" ht="57.75" customHeight="1" x14ac:dyDescent="0.3">
      <c r="A6" s="253" t="s">
        <v>233</v>
      </c>
      <c r="B6" s="253"/>
      <c r="C6" s="253"/>
      <c r="D6" s="253"/>
      <c r="E6" s="253"/>
      <c r="F6" s="253"/>
      <c r="G6" s="4"/>
      <c r="H6" s="4"/>
    </row>
    <row r="7" spans="1:13" ht="21" customHeight="1" x14ac:dyDescent="0.3">
      <c r="A7" s="5" t="s">
        <v>5</v>
      </c>
      <c r="B7" s="5" t="s">
        <v>6</v>
      </c>
      <c r="C7" s="5" t="s">
        <v>7</v>
      </c>
      <c r="D7" s="5" t="s">
        <v>8</v>
      </c>
      <c r="E7" s="5" t="s">
        <v>9</v>
      </c>
      <c r="F7" s="5" t="s">
        <v>10</v>
      </c>
    </row>
    <row r="8" spans="1:13" ht="18.75" customHeight="1" x14ac:dyDescent="0.3">
      <c r="A8" s="251" t="s">
        <v>11</v>
      </c>
      <c r="B8" s="254"/>
      <c r="C8" s="252"/>
      <c r="D8" s="8"/>
      <c r="E8" s="258"/>
      <c r="F8" s="7"/>
      <c r="G8" s="49" t="s">
        <v>198</v>
      </c>
      <c r="H8" s="68">
        <f>I18+M10</f>
        <v>522480</v>
      </c>
    </row>
    <row r="9" spans="1:13" ht="18" customHeight="1" x14ac:dyDescent="0.3">
      <c r="A9" s="7">
        <v>1</v>
      </c>
      <c r="B9" s="36" t="s">
        <v>22</v>
      </c>
      <c r="C9" s="35" t="s">
        <v>12</v>
      </c>
      <c r="D9" s="9" t="s">
        <v>23</v>
      </c>
      <c r="E9" s="259"/>
      <c r="F9" s="7"/>
      <c r="G9" s="49">
        <v>60000</v>
      </c>
      <c r="H9" s="49">
        <f>D9*G9</f>
        <v>300000</v>
      </c>
    </row>
    <row r="10" spans="1:13" ht="18" customHeight="1" x14ac:dyDescent="0.3">
      <c r="A10" s="7">
        <v>2</v>
      </c>
      <c r="B10" s="7" t="s">
        <v>241</v>
      </c>
      <c r="C10" s="8" t="s">
        <v>36</v>
      </c>
      <c r="D10" s="9">
        <v>20</v>
      </c>
      <c r="E10" s="259"/>
      <c r="F10" s="7"/>
      <c r="G10" s="60">
        <v>3605</v>
      </c>
      <c r="H10" s="49">
        <f t="shared" ref="H10:H18" si="0">D10*G10</f>
        <v>72100</v>
      </c>
      <c r="J10" s="53"/>
      <c r="L10" s="62"/>
      <c r="M10" s="102"/>
    </row>
    <row r="11" spans="1:13" ht="18" customHeight="1" x14ac:dyDescent="0.3">
      <c r="A11" s="7">
        <v>3</v>
      </c>
      <c r="B11" s="7" t="s">
        <v>235</v>
      </c>
      <c r="C11" s="116" t="s">
        <v>36</v>
      </c>
      <c r="D11" s="9">
        <v>10</v>
      </c>
      <c r="E11" s="259"/>
      <c r="F11" s="7"/>
      <c r="G11" s="60">
        <v>3605</v>
      </c>
      <c r="H11" s="49">
        <f t="shared" si="0"/>
        <v>36050</v>
      </c>
      <c r="K11" s="53"/>
      <c r="M11" s="79"/>
    </row>
    <row r="12" spans="1:13" ht="18" customHeight="1" x14ac:dyDescent="0.3">
      <c r="A12" s="7">
        <v>4</v>
      </c>
      <c r="B12" s="42" t="s">
        <v>236</v>
      </c>
      <c r="C12" s="115" t="s">
        <v>37</v>
      </c>
      <c r="D12" s="44" t="s">
        <v>13</v>
      </c>
      <c r="E12" s="259"/>
      <c r="F12" s="7"/>
      <c r="G12" s="60">
        <v>6180</v>
      </c>
      <c r="H12" s="49">
        <f t="shared" si="0"/>
        <v>12360</v>
      </c>
      <c r="I12" s="67"/>
      <c r="J12" s="66"/>
      <c r="K12" s="65"/>
      <c r="M12" s="79"/>
    </row>
    <row r="13" spans="1:13" ht="18" customHeight="1" x14ac:dyDescent="0.3">
      <c r="A13" s="7">
        <v>5</v>
      </c>
      <c r="B13" s="42" t="s">
        <v>40</v>
      </c>
      <c r="C13" s="115" t="s">
        <v>34</v>
      </c>
      <c r="D13" s="44" t="s">
        <v>18</v>
      </c>
      <c r="E13" s="259"/>
      <c r="F13" s="7"/>
      <c r="G13" s="60">
        <v>6180</v>
      </c>
      <c r="H13" s="49">
        <f t="shared" si="0"/>
        <v>18540</v>
      </c>
      <c r="I13" s="67"/>
      <c r="J13" s="66"/>
      <c r="K13" s="65"/>
      <c r="M13" s="79"/>
    </row>
    <row r="14" spans="1:13" ht="18" customHeight="1" x14ac:dyDescent="0.3">
      <c r="A14" s="7">
        <v>6</v>
      </c>
      <c r="B14" s="42" t="s">
        <v>237</v>
      </c>
      <c r="C14" s="115" t="s">
        <v>12</v>
      </c>
      <c r="D14" s="44" t="s">
        <v>17</v>
      </c>
      <c r="E14" s="259"/>
      <c r="F14" s="7"/>
      <c r="G14" s="60">
        <v>36050</v>
      </c>
      <c r="H14" s="49">
        <f t="shared" si="0"/>
        <v>36050</v>
      </c>
      <c r="I14" s="67"/>
      <c r="J14" s="66"/>
      <c r="K14" s="65"/>
      <c r="M14" s="79"/>
    </row>
    <row r="15" spans="1:13" ht="18" customHeight="1" x14ac:dyDescent="0.3">
      <c r="A15" s="7">
        <v>7</v>
      </c>
      <c r="B15" s="42" t="s">
        <v>238</v>
      </c>
      <c r="C15" s="115" t="s">
        <v>20</v>
      </c>
      <c r="D15" s="44" t="s">
        <v>18</v>
      </c>
      <c r="E15" s="259"/>
      <c r="F15" s="7"/>
      <c r="G15" s="60">
        <v>6180</v>
      </c>
      <c r="H15" s="49">
        <f t="shared" si="0"/>
        <v>18540</v>
      </c>
      <c r="I15" s="67"/>
      <c r="J15" s="66"/>
      <c r="K15" s="65"/>
      <c r="M15" s="79"/>
    </row>
    <row r="16" spans="1:13" ht="18" customHeight="1" x14ac:dyDescent="0.3">
      <c r="A16" s="7">
        <v>8</v>
      </c>
      <c r="B16" s="42" t="s">
        <v>239</v>
      </c>
      <c r="C16" s="115" t="s">
        <v>37</v>
      </c>
      <c r="D16" s="44" t="s">
        <v>17</v>
      </c>
      <c r="E16" s="259"/>
      <c r="F16" s="7"/>
      <c r="G16" s="60">
        <v>4120</v>
      </c>
      <c r="H16" s="49">
        <f t="shared" si="0"/>
        <v>4120</v>
      </c>
      <c r="I16" s="67"/>
      <c r="J16" s="66"/>
      <c r="K16" s="65"/>
      <c r="M16" s="79"/>
    </row>
    <row r="17" spans="1:15" ht="18" customHeight="1" x14ac:dyDescent="0.3">
      <c r="A17" s="7">
        <v>9</v>
      </c>
      <c r="B17" s="42" t="s">
        <v>240</v>
      </c>
      <c r="C17" s="115" t="s">
        <v>14</v>
      </c>
      <c r="D17" s="44" t="s">
        <v>18</v>
      </c>
      <c r="E17" s="259"/>
      <c r="F17" s="7"/>
      <c r="G17" s="60">
        <v>3090</v>
      </c>
      <c r="H17" s="49">
        <f t="shared" si="0"/>
        <v>9270</v>
      </c>
      <c r="I17" s="67"/>
      <c r="J17" s="66"/>
      <c r="K17" s="65"/>
      <c r="M17" s="79"/>
    </row>
    <row r="18" spans="1:15" ht="18" customHeight="1" x14ac:dyDescent="0.3">
      <c r="A18" s="7">
        <v>10</v>
      </c>
      <c r="B18" s="42" t="s">
        <v>161</v>
      </c>
      <c r="C18" s="115" t="s">
        <v>14</v>
      </c>
      <c r="D18" s="44" t="s">
        <v>23</v>
      </c>
      <c r="E18" s="260"/>
      <c r="F18" s="7"/>
      <c r="G18" s="60">
        <v>3090</v>
      </c>
      <c r="H18" s="49">
        <f t="shared" si="0"/>
        <v>15450</v>
      </c>
      <c r="I18" s="67">
        <f>SUM(H9:H18)</f>
        <v>522480</v>
      </c>
      <c r="J18" s="66"/>
      <c r="K18" s="65"/>
      <c r="M18" s="79"/>
    </row>
    <row r="19" spans="1:15" ht="19.5" customHeight="1" x14ac:dyDescent="0.3">
      <c r="A19" s="251" t="s">
        <v>21</v>
      </c>
      <c r="B19" s="254"/>
      <c r="C19" s="252"/>
      <c r="D19" s="8"/>
      <c r="E19" s="7"/>
      <c r="F19" s="7"/>
      <c r="G19" s="49" t="s">
        <v>198</v>
      </c>
      <c r="H19" s="68">
        <f>I38+M22</f>
        <v>2872538</v>
      </c>
      <c r="K19" s="53"/>
      <c r="M19" s="79"/>
    </row>
    <row r="20" spans="1:15" ht="18" customHeight="1" x14ac:dyDescent="0.3">
      <c r="A20" s="10">
        <v>1</v>
      </c>
      <c r="B20" s="7" t="s">
        <v>183</v>
      </c>
      <c r="C20" s="35" t="s">
        <v>12</v>
      </c>
      <c r="D20" s="23">
        <v>10</v>
      </c>
      <c r="E20" s="293"/>
      <c r="F20" s="7" t="s">
        <v>184</v>
      </c>
      <c r="G20" s="74">
        <v>68000</v>
      </c>
      <c r="H20" s="49">
        <f t="shared" ref="H20:H60" si="1">D20*G20</f>
        <v>680000</v>
      </c>
      <c r="I20" s="72"/>
      <c r="K20" s="53"/>
      <c r="M20" s="79"/>
    </row>
    <row r="21" spans="1:15" ht="18" customHeight="1" x14ac:dyDescent="0.3">
      <c r="A21" s="10">
        <v>2</v>
      </c>
      <c r="B21" s="7" t="s">
        <v>185</v>
      </c>
      <c r="C21" s="35" t="s">
        <v>12</v>
      </c>
      <c r="D21" s="23" t="s">
        <v>23</v>
      </c>
      <c r="E21" s="294"/>
      <c r="F21" s="7" t="s">
        <v>186</v>
      </c>
      <c r="G21" s="74">
        <v>60000</v>
      </c>
      <c r="H21" s="49">
        <f t="shared" si="1"/>
        <v>300000</v>
      </c>
      <c r="I21" s="72"/>
      <c r="K21" s="53"/>
      <c r="M21" s="79"/>
    </row>
    <row r="22" spans="1:15" ht="18" customHeight="1" x14ac:dyDescent="0.3">
      <c r="A22" s="10">
        <v>3</v>
      </c>
      <c r="B22" s="7" t="s">
        <v>250</v>
      </c>
      <c r="C22" s="35" t="s">
        <v>37</v>
      </c>
      <c r="D22" s="23" t="s">
        <v>17</v>
      </c>
      <c r="E22" s="294"/>
      <c r="F22" s="7"/>
      <c r="G22" s="74">
        <v>4120</v>
      </c>
      <c r="H22" s="49">
        <f t="shared" si="1"/>
        <v>4120</v>
      </c>
      <c r="I22" s="72"/>
      <c r="J22" s="53" t="s">
        <v>192</v>
      </c>
      <c r="K22" s="50">
        <v>2</v>
      </c>
      <c r="L22" s="62">
        <v>80000</v>
      </c>
      <c r="M22" s="102">
        <f>K22*L22</f>
        <v>160000</v>
      </c>
    </row>
    <row r="23" spans="1:15" ht="18" customHeight="1" x14ac:dyDescent="0.3">
      <c r="A23" s="10">
        <v>4</v>
      </c>
      <c r="B23" s="7" t="s">
        <v>251</v>
      </c>
      <c r="C23" s="35" t="s">
        <v>37</v>
      </c>
      <c r="D23" s="23" t="s">
        <v>17</v>
      </c>
      <c r="E23" s="294"/>
      <c r="F23" s="7"/>
      <c r="G23" s="74">
        <v>9270</v>
      </c>
      <c r="H23" s="49">
        <f t="shared" si="1"/>
        <v>9270</v>
      </c>
      <c r="K23" s="53"/>
      <c r="L23" s="114"/>
      <c r="M23" s="102"/>
    </row>
    <row r="24" spans="1:15" ht="18" customHeight="1" x14ac:dyDescent="0.3">
      <c r="A24" s="10">
        <v>5</v>
      </c>
      <c r="B24" s="7" t="s">
        <v>252</v>
      </c>
      <c r="C24" s="35" t="s">
        <v>36</v>
      </c>
      <c r="D24" s="23" t="s">
        <v>17</v>
      </c>
      <c r="E24" s="294"/>
      <c r="F24" s="7"/>
      <c r="G24" s="60">
        <v>14420</v>
      </c>
      <c r="H24" s="49">
        <f t="shared" si="1"/>
        <v>14420</v>
      </c>
      <c r="K24" s="53"/>
      <c r="L24" s="75"/>
      <c r="M24" s="102">
        <f>SUM(M22:M23)</f>
        <v>160000</v>
      </c>
    </row>
    <row r="25" spans="1:15" ht="18" customHeight="1" x14ac:dyDescent="0.3">
      <c r="A25" s="10">
        <v>6</v>
      </c>
      <c r="B25" s="7" t="s">
        <v>100</v>
      </c>
      <c r="C25" s="35" t="s">
        <v>16</v>
      </c>
      <c r="D25" s="23" t="s">
        <v>17</v>
      </c>
      <c r="E25" s="294"/>
      <c r="F25" s="7"/>
      <c r="G25" s="60">
        <v>20600</v>
      </c>
      <c r="H25" s="49">
        <f t="shared" si="1"/>
        <v>20600</v>
      </c>
      <c r="K25" s="53"/>
      <c r="L25" s="75"/>
      <c r="M25" s="79"/>
    </row>
    <row r="26" spans="1:15" ht="18" customHeight="1" x14ac:dyDescent="0.3">
      <c r="A26" s="10">
        <v>7</v>
      </c>
      <c r="B26" s="7" t="s">
        <v>219</v>
      </c>
      <c r="C26" s="35" t="s">
        <v>25</v>
      </c>
      <c r="D26" s="23" t="s">
        <v>44</v>
      </c>
      <c r="E26" s="294"/>
      <c r="F26" s="7"/>
      <c r="G26" s="60">
        <v>29870</v>
      </c>
      <c r="H26" s="49">
        <f t="shared" si="1"/>
        <v>119480</v>
      </c>
      <c r="K26" s="53"/>
      <c r="L26" s="75"/>
      <c r="M26" s="79"/>
    </row>
    <row r="27" spans="1:15" ht="18" customHeight="1" x14ac:dyDescent="0.3">
      <c r="A27" s="10">
        <v>8</v>
      </c>
      <c r="B27" s="7" t="s">
        <v>131</v>
      </c>
      <c r="C27" s="35" t="s">
        <v>26</v>
      </c>
      <c r="D27" s="23" t="s">
        <v>70</v>
      </c>
      <c r="E27" s="294"/>
      <c r="F27" s="7"/>
      <c r="G27" s="60">
        <v>44290</v>
      </c>
      <c r="H27" s="49">
        <f t="shared" si="1"/>
        <v>265740</v>
      </c>
      <c r="K27" s="53"/>
      <c r="N27" s="33"/>
    </row>
    <row r="28" spans="1:15" ht="18" customHeight="1" x14ac:dyDescent="0.3">
      <c r="A28" s="10">
        <v>9</v>
      </c>
      <c r="B28" s="7" t="s">
        <v>221</v>
      </c>
      <c r="C28" s="35" t="s">
        <v>25</v>
      </c>
      <c r="D28" s="23" t="s">
        <v>17</v>
      </c>
      <c r="E28" s="294"/>
      <c r="F28" s="7"/>
      <c r="G28" s="60">
        <v>27810</v>
      </c>
      <c r="H28" s="49">
        <f t="shared" si="1"/>
        <v>27810</v>
      </c>
      <c r="K28" s="53"/>
      <c r="M28" s="79"/>
      <c r="N28" s="31"/>
      <c r="O28" s="31"/>
    </row>
    <row r="29" spans="1:15" ht="18" customHeight="1" x14ac:dyDescent="0.3">
      <c r="A29" s="10">
        <v>10</v>
      </c>
      <c r="B29" s="7" t="s">
        <v>117</v>
      </c>
      <c r="C29" s="8" t="s">
        <v>25</v>
      </c>
      <c r="D29" s="11" t="s">
        <v>17</v>
      </c>
      <c r="E29" s="294"/>
      <c r="F29" s="14"/>
      <c r="G29" s="60">
        <v>44290</v>
      </c>
      <c r="H29" s="49">
        <f t="shared" si="1"/>
        <v>44290</v>
      </c>
      <c r="K29" s="53"/>
      <c r="N29" s="32"/>
    </row>
    <row r="30" spans="1:15" ht="18" customHeight="1" x14ac:dyDescent="0.3">
      <c r="A30" s="10">
        <v>11</v>
      </c>
      <c r="B30" s="7" t="s">
        <v>256</v>
      </c>
      <c r="C30" s="8" t="s">
        <v>136</v>
      </c>
      <c r="D30" s="11" t="s">
        <v>17</v>
      </c>
      <c r="E30" s="294"/>
      <c r="F30" s="14"/>
      <c r="G30" s="60">
        <v>82400</v>
      </c>
      <c r="H30" s="49">
        <f t="shared" si="1"/>
        <v>82400</v>
      </c>
      <c r="K30" s="53"/>
      <c r="N30" s="32"/>
    </row>
    <row r="31" spans="1:15" ht="18" customHeight="1" x14ac:dyDescent="0.3">
      <c r="A31" s="10">
        <v>12</v>
      </c>
      <c r="B31" s="7" t="s">
        <v>214</v>
      </c>
      <c r="C31" s="8" t="s">
        <v>14</v>
      </c>
      <c r="D31" s="9">
        <v>23</v>
      </c>
      <c r="E31" s="294"/>
      <c r="F31" s="8"/>
      <c r="G31" s="60">
        <v>38110</v>
      </c>
      <c r="H31" s="49">
        <f t="shared" si="1"/>
        <v>876530</v>
      </c>
      <c r="K31" s="53"/>
      <c r="M31" s="79"/>
      <c r="N31" s="26"/>
      <c r="O31" s="26"/>
    </row>
    <row r="32" spans="1:15" ht="18" customHeight="1" x14ac:dyDescent="0.3">
      <c r="A32" s="10">
        <v>13</v>
      </c>
      <c r="B32" s="7" t="s">
        <v>73</v>
      </c>
      <c r="C32" s="8" t="s">
        <v>25</v>
      </c>
      <c r="D32" s="9" t="s">
        <v>13</v>
      </c>
      <c r="E32" s="294"/>
      <c r="F32" s="8"/>
      <c r="G32" s="60">
        <v>30900</v>
      </c>
      <c r="H32" s="49">
        <f t="shared" si="1"/>
        <v>61800</v>
      </c>
      <c r="K32" s="53"/>
      <c r="M32" s="79"/>
      <c r="N32" s="26"/>
      <c r="O32" s="26"/>
    </row>
    <row r="33" spans="1:15" ht="18" customHeight="1" x14ac:dyDescent="0.3">
      <c r="A33" s="10">
        <v>14</v>
      </c>
      <c r="B33" s="7" t="s">
        <v>76</v>
      </c>
      <c r="C33" s="8" t="s">
        <v>77</v>
      </c>
      <c r="D33" s="11" t="s">
        <v>17</v>
      </c>
      <c r="E33" s="294"/>
      <c r="F33" s="8"/>
      <c r="G33" s="60">
        <v>30900</v>
      </c>
      <c r="H33" s="49">
        <f t="shared" si="1"/>
        <v>30900</v>
      </c>
      <c r="K33" s="53"/>
      <c r="L33" s="81"/>
      <c r="N33" s="18"/>
      <c r="O33" s="29"/>
    </row>
    <row r="34" spans="1:15" ht="18" customHeight="1" x14ac:dyDescent="0.3">
      <c r="A34" s="10">
        <v>15</v>
      </c>
      <c r="B34" s="7" t="s">
        <v>253</v>
      </c>
      <c r="C34" s="8" t="s">
        <v>36</v>
      </c>
      <c r="D34" s="11" t="s">
        <v>13</v>
      </c>
      <c r="E34" s="294"/>
      <c r="F34" s="8"/>
      <c r="G34" s="60">
        <v>30928</v>
      </c>
      <c r="H34" s="49">
        <f t="shared" si="1"/>
        <v>61856</v>
      </c>
      <c r="K34" s="53"/>
      <c r="L34" s="81"/>
      <c r="M34" s="79"/>
    </row>
    <row r="35" spans="1:15" ht="18" customHeight="1" x14ac:dyDescent="0.3">
      <c r="A35" s="10">
        <v>16</v>
      </c>
      <c r="B35" s="7" t="s">
        <v>254</v>
      </c>
      <c r="C35" s="8" t="s">
        <v>136</v>
      </c>
      <c r="D35" s="11" t="s">
        <v>17</v>
      </c>
      <c r="E35" s="294"/>
      <c r="F35" s="8"/>
      <c r="G35" s="60">
        <v>20600</v>
      </c>
      <c r="H35" s="49">
        <f t="shared" si="1"/>
        <v>20600</v>
      </c>
      <c r="K35" s="53"/>
      <c r="L35" s="81"/>
      <c r="M35" s="79"/>
    </row>
    <row r="36" spans="1:15" ht="18" customHeight="1" x14ac:dyDescent="0.3">
      <c r="A36" s="10">
        <v>17</v>
      </c>
      <c r="B36" s="7" t="s">
        <v>80</v>
      </c>
      <c r="C36" s="8" t="s">
        <v>14</v>
      </c>
      <c r="D36" s="9" t="s">
        <v>17</v>
      </c>
      <c r="E36" s="294"/>
      <c r="F36" s="39"/>
      <c r="G36" s="60">
        <v>33990</v>
      </c>
      <c r="H36" s="49">
        <f t="shared" si="1"/>
        <v>33990</v>
      </c>
      <c r="K36" s="53"/>
      <c r="L36" s="81"/>
      <c r="M36" s="79"/>
    </row>
    <row r="37" spans="1:15" ht="18" customHeight="1" x14ac:dyDescent="0.3">
      <c r="A37" s="10">
        <v>18</v>
      </c>
      <c r="B37" s="7" t="s">
        <v>38</v>
      </c>
      <c r="C37" s="8" t="s">
        <v>14</v>
      </c>
      <c r="D37" s="9" t="s">
        <v>17</v>
      </c>
      <c r="E37" s="294"/>
      <c r="F37" s="8"/>
      <c r="G37" s="60">
        <v>33990</v>
      </c>
      <c r="H37" s="49">
        <f t="shared" si="1"/>
        <v>33990</v>
      </c>
      <c r="K37" s="53"/>
      <c r="L37" s="81"/>
      <c r="M37" s="79"/>
    </row>
    <row r="38" spans="1:15" ht="18" customHeight="1" x14ac:dyDescent="0.3">
      <c r="A38" s="10">
        <v>19</v>
      </c>
      <c r="B38" s="7" t="s">
        <v>229</v>
      </c>
      <c r="C38" s="8" t="s">
        <v>36</v>
      </c>
      <c r="D38" s="9" t="s">
        <v>17</v>
      </c>
      <c r="E38" s="294"/>
      <c r="F38" s="8"/>
      <c r="G38" s="60">
        <v>24742</v>
      </c>
      <c r="H38" s="49">
        <f t="shared" si="1"/>
        <v>24742</v>
      </c>
      <c r="I38" s="67">
        <f>SUM(H20:H38)</f>
        <v>2712538</v>
      </c>
      <c r="K38" s="53"/>
      <c r="L38" s="81"/>
      <c r="M38" s="79"/>
    </row>
    <row r="39" spans="1:15" ht="19.5" customHeight="1" x14ac:dyDescent="0.3">
      <c r="A39" s="6" t="s">
        <v>28</v>
      </c>
      <c r="B39" s="6"/>
      <c r="C39" s="8"/>
      <c r="D39" s="8"/>
      <c r="E39" s="8"/>
      <c r="F39" s="14"/>
      <c r="G39" s="49" t="s">
        <v>198</v>
      </c>
      <c r="H39" s="68">
        <f>I46+M40</f>
        <v>369520</v>
      </c>
      <c r="K39" s="86"/>
      <c r="M39" s="79"/>
    </row>
    <row r="40" spans="1:15" ht="18" customHeight="1" x14ac:dyDescent="0.3">
      <c r="A40" s="10">
        <v>1</v>
      </c>
      <c r="B40" s="7" t="s">
        <v>22</v>
      </c>
      <c r="C40" s="8" t="s">
        <v>12</v>
      </c>
      <c r="D40" s="9" t="s">
        <v>18</v>
      </c>
      <c r="E40" s="258"/>
      <c r="F40" s="17"/>
      <c r="G40" s="49">
        <v>60000</v>
      </c>
      <c r="H40" s="49">
        <f t="shared" si="1"/>
        <v>180000</v>
      </c>
      <c r="K40" s="86"/>
      <c r="M40" s="102"/>
    </row>
    <row r="41" spans="1:15" ht="18" customHeight="1" x14ac:dyDescent="0.3">
      <c r="A41" s="10">
        <v>2</v>
      </c>
      <c r="B41" s="14" t="s">
        <v>255</v>
      </c>
      <c r="C41" s="8" t="s">
        <v>20</v>
      </c>
      <c r="D41" s="9" t="s">
        <v>17</v>
      </c>
      <c r="E41" s="259"/>
      <c r="F41" s="17"/>
      <c r="G41" s="60">
        <v>36050</v>
      </c>
      <c r="H41" s="49">
        <f t="shared" si="1"/>
        <v>36050</v>
      </c>
      <c r="J41" s="50" t="s">
        <v>192</v>
      </c>
      <c r="K41" s="50">
        <v>1</v>
      </c>
      <c r="L41" s="49">
        <v>80000</v>
      </c>
      <c r="M41" s="67">
        <f>K41*L41</f>
        <v>80000</v>
      </c>
    </row>
    <row r="42" spans="1:15" ht="18" customHeight="1" x14ac:dyDescent="0.3">
      <c r="A42" s="10">
        <v>3</v>
      </c>
      <c r="B42" s="45" t="s">
        <v>52</v>
      </c>
      <c r="C42" s="43" t="s">
        <v>14</v>
      </c>
      <c r="D42" s="44" t="s">
        <v>53</v>
      </c>
      <c r="E42" s="259"/>
      <c r="F42" s="17"/>
      <c r="G42" s="60">
        <v>3090</v>
      </c>
      <c r="H42" s="49">
        <f t="shared" si="1"/>
        <v>24720</v>
      </c>
    </row>
    <row r="43" spans="1:15" ht="18" customHeight="1" x14ac:dyDescent="0.3">
      <c r="A43" s="10">
        <v>4</v>
      </c>
      <c r="B43" s="46" t="s">
        <v>242</v>
      </c>
      <c r="C43" s="43" t="s">
        <v>36</v>
      </c>
      <c r="D43" s="44" t="s">
        <v>13</v>
      </c>
      <c r="E43" s="259"/>
      <c r="F43" s="17"/>
      <c r="G43" s="60">
        <v>3090</v>
      </c>
      <c r="H43" s="49">
        <f t="shared" si="1"/>
        <v>6180</v>
      </c>
    </row>
    <row r="44" spans="1:15" ht="18" customHeight="1" x14ac:dyDescent="0.3">
      <c r="A44" s="10">
        <v>5</v>
      </c>
      <c r="B44" s="45" t="s">
        <v>50</v>
      </c>
      <c r="C44" s="43" t="s">
        <v>16</v>
      </c>
      <c r="D44" s="44" t="s">
        <v>17</v>
      </c>
      <c r="E44" s="259"/>
      <c r="F44" s="17"/>
      <c r="G44" s="60">
        <v>20600</v>
      </c>
      <c r="H44" s="49">
        <f t="shared" si="1"/>
        <v>20600</v>
      </c>
    </row>
    <row r="45" spans="1:15" ht="18" customHeight="1" x14ac:dyDescent="0.3">
      <c r="A45" s="10">
        <v>6</v>
      </c>
      <c r="B45" s="47" t="s">
        <v>243</v>
      </c>
      <c r="C45" s="43" t="s">
        <v>36</v>
      </c>
      <c r="D45" s="44" t="s">
        <v>17</v>
      </c>
      <c r="E45" s="259"/>
      <c r="F45" s="17"/>
      <c r="G45" s="60">
        <v>92700</v>
      </c>
      <c r="H45" s="49">
        <f t="shared" si="1"/>
        <v>92700</v>
      </c>
    </row>
    <row r="46" spans="1:15" ht="18" customHeight="1" x14ac:dyDescent="0.3">
      <c r="A46" s="10">
        <v>7</v>
      </c>
      <c r="B46" s="47" t="s">
        <v>244</v>
      </c>
      <c r="C46" s="43" t="s">
        <v>14</v>
      </c>
      <c r="D46" s="44" t="s">
        <v>18</v>
      </c>
      <c r="E46" s="260"/>
      <c r="F46" s="17"/>
      <c r="G46" s="60">
        <v>3090</v>
      </c>
      <c r="H46" s="49">
        <f t="shared" si="1"/>
        <v>9270</v>
      </c>
      <c r="I46" s="67">
        <f>SUM(H40:H46)</f>
        <v>369520</v>
      </c>
    </row>
    <row r="47" spans="1:15" s="50" customFormat="1" ht="21" customHeight="1" x14ac:dyDescent="0.3">
      <c r="A47" s="297" t="s">
        <v>91</v>
      </c>
      <c r="B47" s="297"/>
      <c r="C47" s="8"/>
      <c r="D47" s="9"/>
      <c r="E47" s="8"/>
      <c r="F47" s="14"/>
      <c r="G47" s="60" t="s">
        <v>198</v>
      </c>
      <c r="H47" s="68">
        <f>I48+M48</f>
        <v>152100</v>
      </c>
      <c r="N47"/>
      <c r="O47"/>
    </row>
    <row r="48" spans="1:15" s="50" customFormat="1" ht="18" customHeight="1" x14ac:dyDescent="0.3">
      <c r="A48" s="10">
        <v>1</v>
      </c>
      <c r="B48" s="14" t="s">
        <v>84</v>
      </c>
      <c r="C48" s="8" t="s">
        <v>36</v>
      </c>
      <c r="D48" s="9" t="s">
        <v>23</v>
      </c>
      <c r="E48" s="41"/>
      <c r="F48" s="14"/>
      <c r="G48" s="60">
        <v>14420</v>
      </c>
      <c r="H48" s="49">
        <f>D48*G48</f>
        <v>72100</v>
      </c>
      <c r="I48" s="67">
        <f>SUM(H48)</f>
        <v>72100</v>
      </c>
      <c r="J48" s="50" t="s">
        <v>192</v>
      </c>
      <c r="K48" s="50">
        <v>1</v>
      </c>
      <c r="L48" s="49">
        <v>80000</v>
      </c>
      <c r="M48" s="67">
        <f>K48*L48</f>
        <v>80000</v>
      </c>
      <c r="N48"/>
      <c r="O48"/>
    </row>
    <row r="49" spans="1:15" s="50" customFormat="1" ht="21.95" customHeight="1" x14ac:dyDescent="0.3">
      <c r="A49" s="280" t="s">
        <v>27</v>
      </c>
      <c r="B49" s="281"/>
      <c r="C49" s="8"/>
      <c r="D49" s="9"/>
      <c r="E49" s="41"/>
      <c r="F49" s="14"/>
      <c r="G49" s="60" t="s">
        <v>198</v>
      </c>
      <c r="H49" s="68">
        <f>I54</f>
        <v>260080</v>
      </c>
      <c r="N49"/>
      <c r="O49"/>
    </row>
    <row r="50" spans="1:15" s="50" customFormat="1" ht="18" customHeight="1" x14ac:dyDescent="0.3">
      <c r="A50" s="10">
        <v>1</v>
      </c>
      <c r="B50" s="7" t="s">
        <v>101</v>
      </c>
      <c r="C50" s="8" t="s">
        <v>16</v>
      </c>
      <c r="D50" s="9" t="s">
        <v>17</v>
      </c>
      <c r="E50" s="259"/>
      <c r="F50" s="14"/>
      <c r="G50" s="60">
        <v>6180</v>
      </c>
      <c r="H50" s="49">
        <f t="shared" si="1"/>
        <v>6180</v>
      </c>
      <c r="N50"/>
      <c r="O50"/>
    </row>
    <row r="51" spans="1:15" s="50" customFormat="1" ht="18" customHeight="1" x14ac:dyDescent="0.3">
      <c r="A51" s="10">
        <v>2</v>
      </c>
      <c r="B51" s="7" t="s">
        <v>57</v>
      </c>
      <c r="C51" s="8" t="s">
        <v>16</v>
      </c>
      <c r="D51" s="9" t="s">
        <v>17</v>
      </c>
      <c r="E51" s="259"/>
      <c r="F51" s="14"/>
      <c r="G51" s="60">
        <v>4120</v>
      </c>
      <c r="H51" s="49">
        <f t="shared" si="1"/>
        <v>4120</v>
      </c>
      <c r="N51"/>
      <c r="O51"/>
    </row>
    <row r="52" spans="1:15" s="50" customFormat="1" ht="18" customHeight="1" x14ac:dyDescent="0.3">
      <c r="A52" s="10">
        <v>3</v>
      </c>
      <c r="B52" s="7" t="s">
        <v>248</v>
      </c>
      <c r="C52" s="8" t="s">
        <v>16</v>
      </c>
      <c r="D52" s="9" t="s">
        <v>13</v>
      </c>
      <c r="E52" s="259"/>
      <c r="F52" s="14"/>
      <c r="G52" s="60">
        <v>3090</v>
      </c>
      <c r="H52" s="49">
        <f t="shared" si="1"/>
        <v>6180</v>
      </c>
      <c r="I52" s="67"/>
      <c r="N52"/>
      <c r="O52"/>
    </row>
    <row r="53" spans="1:15" s="50" customFormat="1" ht="18" customHeight="1" x14ac:dyDescent="0.3">
      <c r="A53" s="10">
        <v>4</v>
      </c>
      <c r="B53" s="113" t="s">
        <v>249</v>
      </c>
      <c r="C53" s="8" t="s">
        <v>36</v>
      </c>
      <c r="D53" s="9">
        <v>10</v>
      </c>
      <c r="E53" s="259"/>
      <c r="F53" s="14"/>
      <c r="G53" s="60">
        <v>12360</v>
      </c>
      <c r="H53" s="49">
        <f t="shared" si="1"/>
        <v>123600</v>
      </c>
      <c r="I53" s="67"/>
      <c r="N53"/>
      <c r="O53"/>
    </row>
    <row r="54" spans="1:15" s="50" customFormat="1" ht="18" customHeight="1" x14ac:dyDescent="0.3">
      <c r="A54" s="10">
        <v>5</v>
      </c>
      <c r="B54" s="113" t="s">
        <v>22</v>
      </c>
      <c r="C54" s="8" t="s">
        <v>12</v>
      </c>
      <c r="D54" s="9" t="s">
        <v>13</v>
      </c>
      <c r="E54" s="260"/>
      <c r="F54" s="14"/>
      <c r="G54" s="60">
        <v>60000</v>
      </c>
      <c r="H54" s="49">
        <f t="shared" si="1"/>
        <v>120000</v>
      </c>
      <c r="I54" s="67">
        <f>SUM(H50:H54)</f>
        <v>260080</v>
      </c>
      <c r="N54"/>
      <c r="O54"/>
    </row>
    <row r="55" spans="1:15" s="50" customFormat="1" ht="20.100000000000001" customHeight="1" x14ac:dyDescent="0.3">
      <c r="A55" s="280" t="s">
        <v>103</v>
      </c>
      <c r="B55" s="281"/>
      <c r="C55" s="8"/>
      <c r="D55" s="9"/>
      <c r="E55" s="8"/>
      <c r="F55" s="14"/>
      <c r="G55" s="60" t="s">
        <v>198</v>
      </c>
      <c r="H55" s="68">
        <f>I60</f>
        <v>176130</v>
      </c>
      <c r="N55"/>
      <c r="O55"/>
    </row>
    <row r="56" spans="1:15" s="50" customFormat="1" ht="18" customHeight="1" x14ac:dyDescent="0.3">
      <c r="A56" s="10">
        <v>1</v>
      </c>
      <c r="B56" s="7" t="s">
        <v>50</v>
      </c>
      <c r="C56" s="8" t="s">
        <v>16</v>
      </c>
      <c r="D56" s="9" t="s">
        <v>17</v>
      </c>
      <c r="E56" s="258"/>
      <c r="F56" s="14"/>
      <c r="G56" s="60">
        <v>20600</v>
      </c>
      <c r="H56" s="49">
        <f t="shared" si="1"/>
        <v>20600</v>
      </c>
      <c r="N56"/>
      <c r="O56"/>
    </row>
    <row r="57" spans="1:15" s="50" customFormat="1" ht="18" customHeight="1" x14ac:dyDescent="0.3">
      <c r="A57" s="10">
        <v>2</v>
      </c>
      <c r="B57" s="7" t="s">
        <v>161</v>
      </c>
      <c r="C57" s="8" t="s">
        <v>14</v>
      </c>
      <c r="D57" s="9" t="s">
        <v>13</v>
      </c>
      <c r="E57" s="259"/>
      <c r="F57" s="14"/>
      <c r="G57" s="60">
        <v>3090</v>
      </c>
      <c r="H57" s="49">
        <f t="shared" si="1"/>
        <v>6180</v>
      </c>
      <c r="N57"/>
      <c r="O57"/>
    </row>
    <row r="58" spans="1:15" s="50" customFormat="1" ht="18" customHeight="1" x14ac:dyDescent="0.3">
      <c r="A58" s="10">
        <v>3</v>
      </c>
      <c r="B58" s="7" t="s">
        <v>205</v>
      </c>
      <c r="C58" s="8" t="s">
        <v>245</v>
      </c>
      <c r="D58" s="9" t="s">
        <v>13</v>
      </c>
      <c r="E58" s="259"/>
      <c r="F58" s="14"/>
      <c r="G58" s="60">
        <v>41200</v>
      </c>
      <c r="H58" s="49">
        <f t="shared" si="1"/>
        <v>82400</v>
      </c>
      <c r="N58"/>
      <c r="O58"/>
    </row>
    <row r="59" spans="1:15" s="50" customFormat="1" ht="18" customHeight="1" x14ac:dyDescent="0.3">
      <c r="A59" s="10">
        <v>4</v>
      </c>
      <c r="B59" s="7" t="s">
        <v>246</v>
      </c>
      <c r="C59" s="8" t="s">
        <v>36</v>
      </c>
      <c r="D59" s="9" t="s">
        <v>13</v>
      </c>
      <c r="E59" s="259"/>
      <c r="F59" s="14"/>
      <c r="G59" s="60">
        <v>20600</v>
      </c>
      <c r="H59" s="49">
        <f t="shared" si="1"/>
        <v>41200</v>
      </c>
      <c r="N59"/>
      <c r="O59"/>
    </row>
    <row r="60" spans="1:15" s="50" customFormat="1" ht="18" customHeight="1" x14ac:dyDescent="0.3">
      <c r="A60" s="10">
        <v>5</v>
      </c>
      <c r="B60" s="7" t="s">
        <v>247</v>
      </c>
      <c r="C60" s="8" t="s">
        <v>36</v>
      </c>
      <c r="D60" s="9" t="s">
        <v>17</v>
      </c>
      <c r="E60" s="260"/>
      <c r="F60" s="14"/>
      <c r="G60" s="60">
        <v>25750</v>
      </c>
      <c r="H60" s="49">
        <f t="shared" si="1"/>
        <v>25750</v>
      </c>
      <c r="I60" s="67">
        <f>SUM(H56:H60)</f>
        <v>176130</v>
      </c>
      <c r="N60"/>
      <c r="O60"/>
    </row>
    <row r="61" spans="1:15" x14ac:dyDescent="0.3">
      <c r="A61" s="3"/>
      <c r="B61" s="3"/>
      <c r="C61" s="18"/>
      <c r="D61" s="18"/>
      <c r="E61" s="18"/>
      <c r="F61" s="3"/>
      <c r="H61" s="106">
        <f>H8+H19+H39+H47+H49+H55</f>
        <v>4352848</v>
      </c>
      <c r="I61" s="104">
        <f>I18+I38+I46+I48+I54+I60</f>
        <v>4112848</v>
      </c>
      <c r="J61" s="104">
        <f>M22+M41+M48</f>
        <v>320000</v>
      </c>
    </row>
    <row r="62" spans="1:15" x14ac:dyDescent="0.3">
      <c r="A62" s="3"/>
      <c r="B62" s="3"/>
      <c r="C62" s="18"/>
      <c r="D62" s="265" t="s">
        <v>234</v>
      </c>
      <c r="E62" s="265"/>
      <c r="F62" s="265"/>
      <c r="H62" s="105" t="s">
        <v>198</v>
      </c>
      <c r="I62" s="77" t="s">
        <v>199</v>
      </c>
      <c r="J62" s="77" t="s">
        <v>192</v>
      </c>
    </row>
    <row r="63" spans="1:15" x14ac:dyDescent="0.3">
      <c r="A63" s="3"/>
      <c r="B63" s="3"/>
      <c r="C63" s="18"/>
      <c r="D63" s="40"/>
      <c r="E63" s="249" t="s">
        <v>155</v>
      </c>
      <c r="F63" s="249"/>
    </row>
    <row r="64" spans="1:15" x14ac:dyDescent="0.3">
      <c r="A64" s="296" t="s">
        <v>182</v>
      </c>
      <c r="B64" s="296"/>
      <c r="C64" s="249" t="s">
        <v>179</v>
      </c>
      <c r="D64" s="249"/>
      <c r="E64" s="250" t="s">
        <v>31</v>
      </c>
      <c r="F64" s="250"/>
    </row>
    <row r="65" spans="1:13" x14ac:dyDescent="0.3">
      <c r="A65" s="3"/>
      <c r="B65" s="3"/>
      <c r="C65" s="18"/>
      <c r="D65" s="18"/>
      <c r="E65" s="20"/>
      <c r="F65" s="3"/>
    </row>
    <row r="66" spans="1:13" x14ac:dyDescent="0.3">
      <c r="A66" s="3"/>
      <c r="B66" s="3"/>
      <c r="C66" s="18"/>
      <c r="D66" s="18"/>
      <c r="E66" s="21"/>
      <c r="F66" s="3"/>
    </row>
    <row r="67" spans="1:13" x14ac:dyDescent="0.3">
      <c r="A67" s="3"/>
      <c r="B67" s="3"/>
      <c r="C67" s="18"/>
      <c r="D67" s="18"/>
      <c r="E67" s="20"/>
      <c r="F67" s="3"/>
    </row>
    <row r="68" spans="1:13" x14ac:dyDescent="0.3">
      <c r="A68" s="3"/>
      <c r="B68" s="3"/>
      <c r="C68" s="18"/>
      <c r="D68" s="18"/>
      <c r="E68" s="20"/>
      <c r="F68" s="3"/>
    </row>
    <row r="69" spans="1:13" x14ac:dyDescent="0.3">
      <c r="A69" s="19" t="s">
        <v>96</v>
      </c>
      <c r="B69" s="19"/>
      <c r="C69" s="249" t="s">
        <v>180</v>
      </c>
      <c r="D69" s="249"/>
      <c r="E69" s="3"/>
      <c r="F69" s="3"/>
    </row>
    <row r="70" spans="1:13" s="1" customFormat="1" x14ac:dyDescent="0.3">
      <c r="C70" s="27"/>
      <c r="D70" s="22"/>
      <c r="E70" s="249"/>
      <c r="F70" s="249"/>
      <c r="G70" s="49"/>
      <c r="H70" s="49"/>
      <c r="I70" s="50"/>
      <c r="J70" s="50"/>
      <c r="K70" s="49"/>
      <c r="L70" s="49"/>
      <c r="M70" s="49"/>
    </row>
    <row r="71" spans="1:13" s="1" customFormat="1" x14ac:dyDescent="0.3">
      <c r="A71" s="3"/>
      <c r="B71" s="3"/>
      <c r="C71" s="18"/>
      <c r="D71" s="18"/>
      <c r="E71" s="3"/>
      <c r="F71" s="3"/>
      <c r="G71" s="49"/>
      <c r="H71" s="49"/>
      <c r="I71" s="50"/>
      <c r="J71" s="50"/>
      <c r="K71" s="49"/>
      <c r="L71" s="49"/>
      <c r="M71" s="49"/>
    </row>
  </sheetData>
  <mergeCells count="24">
    <mergeCell ref="E70:F70"/>
    <mergeCell ref="D62:F62"/>
    <mergeCell ref="E63:F63"/>
    <mergeCell ref="A64:B64"/>
    <mergeCell ref="C64:D64"/>
    <mergeCell ref="E64:F64"/>
    <mergeCell ref="C69:D69"/>
    <mergeCell ref="E56:E60"/>
    <mergeCell ref="A6:F6"/>
    <mergeCell ref="A8:C8"/>
    <mergeCell ref="A19:C19"/>
    <mergeCell ref="E20:E38"/>
    <mergeCell ref="E40:E46"/>
    <mergeCell ref="A47:B47"/>
    <mergeCell ref="A49:B49"/>
    <mergeCell ref="E50:E54"/>
    <mergeCell ref="A55:B55"/>
    <mergeCell ref="A5:F5"/>
    <mergeCell ref="E8:E18"/>
    <mergeCell ref="A1:B1"/>
    <mergeCell ref="C1:F1"/>
    <mergeCell ref="A2:B2"/>
    <mergeCell ref="C2:F2"/>
    <mergeCell ref="A4:F4"/>
  </mergeCells>
  <pageMargins left="0.56000000000000005" right="0.2" top="0.55000000000000004" bottom="0.34" header="0.38" footer="0.2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E15" sqref="E15:E16"/>
    </sheetView>
  </sheetViews>
  <sheetFormatPr defaultRowHeight="18.75" x14ac:dyDescent="0.3"/>
  <cols>
    <col min="1" max="1" width="5.28515625" customWidth="1"/>
    <col min="2" max="2" width="33.85546875" customWidth="1"/>
    <col min="3" max="3" width="8.42578125" style="28" customWidth="1"/>
    <col min="4" max="4" width="13.28515625" customWidth="1"/>
    <col min="5" max="5" width="13.42578125" customWidth="1"/>
    <col min="6" max="6" width="23.425781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431</v>
      </c>
      <c r="B4" s="262"/>
      <c r="C4" s="262"/>
      <c r="D4" s="262"/>
      <c r="E4" s="262"/>
      <c r="F4" s="262"/>
    </row>
    <row r="5" spans="1:13" x14ac:dyDescent="0.3">
      <c r="A5" s="253"/>
      <c r="B5" s="253"/>
      <c r="C5" s="253"/>
      <c r="D5" s="253"/>
      <c r="E5" s="253"/>
      <c r="F5" s="253"/>
      <c r="G5" s="4"/>
      <c r="H5" s="4"/>
    </row>
    <row r="6" spans="1:13" ht="26.1" customHeight="1" x14ac:dyDescent="0.3">
      <c r="A6" s="162" t="s">
        <v>5</v>
      </c>
      <c r="B6" s="162" t="s">
        <v>6</v>
      </c>
      <c r="C6" s="162" t="s">
        <v>7</v>
      </c>
      <c r="D6" s="162" t="s">
        <v>8</v>
      </c>
      <c r="E6" s="162" t="s">
        <v>9</v>
      </c>
      <c r="F6" s="162" t="s">
        <v>10</v>
      </c>
    </row>
    <row r="7" spans="1:13" s="137" customFormat="1" ht="26.1" customHeight="1" x14ac:dyDescent="0.25">
      <c r="A7" s="251" t="s">
        <v>11</v>
      </c>
      <c r="B7" s="254"/>
      <c r="C7" s="252"/>
      <c r="D7" s="35"/>
      <c r="E7" s="255"/>
      <c r="F7" s="120"/>
      <c r="G7" s="134" t="s">
        <v>198</v>
      </c>
      <c r="H7" s="135" t="e">
        <f>#REF!+M8</f>
        <v>#REF!</v>
      </c>
      <c r="I7" s="136"/>
      <c r="J7" s="136"/>
      <c r="K7" s="136"/>
      <c r="L7" s="136"/>
      <c r="M7" s="136"/>
    </row>
    <row r="8" spans="1:13" s="137" customFormat="1" ht="26.1" customHeight="1" x14ac:dyDescent="0.25">
      <c r="A8" s="35">
        <v>1</v>
      </c>
      <c r="B8" s="131" t="s">
        <v>406</v>
      </c>
      <c r="C8" s="125" t="s">
        <v>36</v>
      </c>
      <c r="D8" s="126" t="s">
        <v>23</v>
      </c>
      <c r="E8" s="256"/>
      <c r="F8" s="120" t="s">
        <v>427</v>
      </c>
      <c r="G8" s="146"/>
      <c r="H8" s="134">
        <f t="shared" ref="H8:H13" si="0">D8*G8</f>
        <v>0</v>
      </c>
      <c r="I8" s="163" t="s">
        <v>412</v>
      </c>
      <c r="J8" s="139" t="s">
        <v>192</v>
      </c>
      <c r="K8" s="136"/>
      <c r="L8" s="140">
        <v>80000</v>
      </c>
      <c r="M8" s="141">
        <f>K8*L8</f>
        <v>0</v>
      </c>
    </row>
    <row r="9" spans="1:13" s="137" customFormat="1" ht="26.1" customHeight="1" x14ac:dyDescent="0.25">
      <c r="A9" s="35">
        <v>2</v>
      </c>
      <c r="B9" s="131" t="s">
        <v>407</v>
      </c>
      <c r="C9" s="144" t="s">
        <v>36</v>
      </c>
      <c r="D9" s="126">
        <v>10</v>
      </c>
      <c r="E9" s="256"/>
      <c r="F9" s="120" t="s">
        <v>427</v>
      </c>
      <c r="G9" s="146"/>
      <c r="H9" s="134">
        <f t="shared" si="0"/>
        <v>0</v>
      </c>
      <c r="I9" s="136"/>
      <c r="J9" s="139"/>
      <c r="K9" s="136"/>
      <c r="L9" s="140"/>
      <c r="M9" s="141"/>
    </row>
    <row r="10" spans="1:13" s="137" customFormat="1" ht="26.1" customHeight="1" x14ac:dyDescent="0.25">
      <c r="A10" s="35">
        <v>3</v>
      </c>
      <c r="B10" s="130" t="s">
        <v>408</v>
      </c>
      <c r="C10" s="144" t="s">
        <v>285</v>
      </c>
      <c r="D10" s="126">
        <v>40</v>
      </c>
      <c r="E10" s="256"/>
      <c r="F10" s="120" t="s">
        <v>427</v>
      </c>
      <c r="G10" s="138">
        <v>1030</v>
      </c>
      <c r="H10" s="134">
        <f t="shared" si="0"/>
        <v>41200</v>
      </c>
      <c r="I10" s="136"/>
      <c r="J10" s="139"/>
      <c r="K10" s="136"/>
      <c r="L10" s="140"/>
      <c r="M10" s="141"/>
    </row>
    <row r="11" spans="1:13" s="137" customFormat="1" ht="26.1" customHeight="1" x14ac:dyDescent="0.25">
      <c r="A11" s="35">
        <v>4</v>
      </c>
      <c r="B11" s="130" t="s">
        <v>409</v>
      </c>
      <c r="C11" s="144" t="s">
        <v>20</v>
      </c>
      <c r="D11" s="126" t="s">
        <v>13</v>
      </c>
      <c r="E11" s="256"/>
      <c r="F11" s="120" t="s">
        <v>427</v>
      </c>
      <c r="G11" s="138">
        <v>66950</v>
      </c>
      <c r="H11" s="134">
        <f t="shared" si="0"/>
        <v>133900</v>
      </c>
      <c r="I11" s="136"/>
      <c r="J11" s="139"/>
      <c r="K11" s="136"/>
      <c r="L11" s="140"/>
      <c r="M11" s="141"/>
    </row>
    <row r="12" spans="1:13" s="137" customFormat="1" ht="26.1" customHeight="1" x14ac:dyDescent="0.25">
      <c r="A12" s="35">
        <v>5</v>
      </c>
      <c r="B12" s="131" t="s">
        <v>410</v>
      </c>
      <c r="C12" s="144" t="s">
        <v>36</v>
      </c>
      <c r="D12" s="126">
        <v>20</v>
      </c>
      <c r="E12" s="256"/>
      <c r="F12" s="120" t="s">
        <v>427</v>
      </c>
      <c r="G12" s="146"/>
      <c r="H12" s="134">
        <f t="shared" si="0"/>
        <v>0</v>
      </c>
      <c r="I12" s="136"/>
      <c r="J12" s="139"/>
      <c r="K12" s="136"/>
      <c r="L12" s="140"/>
      <c r="M12" s="141"/>
    </row>
    <row r="13" spans="1:13" s="137" customFormat="1" ht="26.1" customHeight="1" x14ac:dyDescent="0.25">
      <c r="A13" s="35">
        <v>6</v>
      </c>
      <c r="B13" s="131" t="s">
        <v>411</v>
      </c>
      <c r="C13" s="144" t="s">
        <v>36</v>
      </c>
      <c r="D13" s="126">
        <v>20</v>
      </c>
      <c r="E13" s="256"/>
      <c r="F13" s="120" t="s">
        <v>427</v>
      </c>
      <c r="G13" s="146"/>
      <c r="H13" s="134">
        <f t="shared" si="0"/>
        <v>0</v>
      </c>
      <c r="I13" s="136"/>
      <c r="J13" s="139"/>
      <c r="K13" s="136"/>
      <c r="L13" s="140"/>
      <c r="M13" s="141"/>
    </row>
    <row r="14" spans="1:13" s="137" customFormat="1" ht="26.1" customHeight="1" x14ac:dyDescent="0.25">
      <c r="A14" s="251" t="s">
        <v>21</v>
      </c>
      <c r="B14" s="254"/>
      <c r="C14" s="252"/>
      <c r="D14" s="35" t="s">
        <v>432</v>
      </c>
      <c r="E14" s="149"/>
      <c r="F14" s="120"/>
      <c r="G14" s="134" t="s">
        <v>198</v>
      </c>
      <c r="H14" s="135" t="e">
        <f>#REF!+#REF!</f>
        <v>#REF!</v>
      </c>
      <c r="I14" s="136"/>
      <c r="J14" s="136"/>
      <c r="K14" s="139"/>
      <c r="L14" s="136"/>
      <c r="M14" s="143"/>
    </row>
    <row r="15" spans="1:13" s="137" customFormat="1" ht="45" x14ac:dyDescent="0.25">
      <c r="A15" s="35">
        <v>1</v>
      </c>
      <c r="B15" s="120" t="s">
        <v>183</v>
      </c>
      <c r="C15" s="35" t="s">
        <v>12</v>
      </c>
      <c r="D15" s="165">
        <v>10</v>
      </c>
      <c r="E15" s="263"/>
      <c r="F15" s="168" t="s">
        <v>428</v>
      </c>
      <c r="G15" s="20">
        <v>68000</v>
      </c>
      <c r="H15" s="134">
        <f>D15*G15</f>
        <v>680000</v>
      </c>
      <c r="I15" s="151"/>
      <c r="J15" s="136"/>
      <c r="K15" s="139"/>
      <c r="L15" s="136"/>
      <c r="M15" s="143"/>
    </row>
    <row r="16" spans="1:13" s="137" customFormat="1" ht="45" x14ac:dyDescent="0.25">
      <c r="A16" s="35">
        <v>2</v>
      </c>
      <c r="B16" s="120" t="s">
        <v>185</v>
      </c>
      <c r="C16" s="35" t="s">
        <v>12</v>
      </c>
      <c r="D16" s="165" t="s">
        <v>23</v>
      </c>
      <c r="E16" s="263"/>
      <c r="F16" s="168" t="s">
        <v>429</v>
      </c>
      <c r="G16" s="20">
        <v>60000</v>
      </c>
      <c r="H16" s="134">
        <f>D16*G16</f>
        <v>300000</v>
      </c>
      <c r="I16" s="151"/>
      <c r="J16" s="136"/>
      <c r="K16" s="139"/>
      <c r="L16" s="136"/>
      <c r="M16" s="143"/>
    </row>
    <row r="17" spans="1:13" s="137" customFormat="1" ht="35.25" customHeight="1" x14ac:dyDescent="0.25">
      <c r="A17" s="35">
        <v>3</v>
      </c>
      <c r="B17" s="124" t="s">
        <v>306</v>
      </c>
      <c r="C17" s="35" t="s">
        <v>14</v>
      </c>
      <c r="D17" s="23">
        <v>20</v>
      </c>
      <c r="E17" s="167"/>
      <c r="F17" s="168" t="s">
        <v>430</v>
      </c>
      <c r="G17" s="20">
        <v>38110</v>
      </c>
      <c r="H17" s="134">
        <f>D17*G17</f>
        <v>762200</v>
      </c>
      <c r="I17" s="145"/>
      <c r="J17" s="136"/>
      <c r="K17" s="139"/>
      <c r="L17" s="160"/>
      <c r="M17" s="143"/>
    </row>
    <row r="18" spans="1:13" x14ac:dyDescent="0.3">
      <c r="A18" s="250"/>
      <c r="B18" s="250"/>
      <c r="C18" s="249"/>
      <c r="D18" s="249"/>
      <c r="E18" s="250"/>
      <c r="F18" s="250"/>
    </row>
    <row r="19" spans="1:13" x14ac:dyDescent="0.3">
      <c r="A19" s="3"/>
      <c r="B19" s="3"/>
      <c r="C19" s="18"/>
      <c r="D19" s="18"/>
      <c r="E19" s="20"/>
      <c r="F19" s="3"/>
    </row>
    <row r="20" spans="1:13" x14ac:dyDescent="0.3">
      <c r="A20" s="3"/>
      <c r="B20" s="3"/>
      <c r="C20" s="18"/>
      <c r="D20" s="18"/>
      <c r="E20" s="21"/>
      <c r="F20" s="3"/>
    </row>
    <row r="21" spans="1:13" x14ac:dyDescent="0.3">
      <c r="A21" s="3"/>
      <c r="B21" s="3"/>
      <c r="C21" s="18"/>
      <c r="D21" s="18"/>
      <c r="E21" s="20"/>
      <c r="F21" s="3"/>
    </row>
    <row r="22" spans="1:13" x14ac:dyDescent="0.3">
      <c r="A22" s="3"/>
      <c r="B22" s="3"/>
      <c r="C22" s="18"/>
      <c r="D22" s="18"/>
      <c r="E22" s="20"/>
      <c r="F22" s="3"/>
    </row>
    <row r="23" spans="1:13" x14ac:dyDescent="0.3">
      <c r="A23" s="249"/>
      <c r="B23" s="249"/>
      <c r="C23" s="249"/>
      <c r="D23" s="249"/>
      <c r="E23" s="249"/>
      <c r="F23" s="249"/>
    </row>
    <row r="24" spans="1:13" s="1" customFormat="1" x14ac:dyDescent="0.3">
      <c r="C24" s="27"/>
      <c r="D24" s="22"/>
      <c r="E24" s="249"/>
      <c r="F24" s="249"/>
      <c r="G24" s="49"/>
      <c r="H24" s="49"/>
      <c r="I24" s="50"/>
      <c r="J24" s="50"/>
      <c r="K24" s="49"/>
      <c r="L24" s="49"/>
      <c r="M24" s="49"/>
    </row>
    <row r="25" spans="1:13" s="1" customFormat="1" x14ac:dyDescent="0.3">
      <c r="A25" s="3"/>
      <c r="B25" s="3"/>
      <c r="C25" s="18"/>
      <c r="D25" s="18"/>
      <c r="E25" s="3"/>
      <c r="F25" s="3"/>
      <c r="G25" s="49"/>
      <c r="H25" s="49"/>
      <c r="I25" s="50"/>
      <c r="J25" s="50"/>
      <c r="K25" s="49"/>
      <c r="L25" s="49"/>
      <c r="M25" s="49"/>
    </row>
  </sheetData>
  <mergeCells count="18">
    <mergeCell ref="E24:F24"/>
    <mergeCell ref="A18:B18"/>
    <mergeCell ref="C18:D18"/>
    <mergeCell ref="E18:F18"/>
    <mergeCell ref="A23:B23"/>
    <mergeCell ref="C23:D23"/>
    <mergeCell ref="E23:F23"/>
    <mergeCell ref="A5:F5"/>
    <mergeCell ref="A7:C7"/>
    <mergeCell ref="E7:E13"/>
    <mergeCell ref="A14:C14"/>
    <mergeCell ref="E15:E16"/>
    <mergeCell ref="A4:F4"/>
    <mergeCell ref="A1:B1"/>
    <mergeCell ref="C1:F1"/>
    <mergeCell ref="A2:B2"/>
    <mergeCell ref="C2:F2"/>
    <mergeCell ref="C3:F3"/>
  </mergeCells>
  <pageMargins left="0.39" right="0.2" top="0.48" bottom="0.33" header="0.38" footer="0.2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49" workbookViewId="0">
      <selection activeCell="J55" sqref="J55"/>
    </sheetView>
  </sheetViews>
  <sheetFormatPr defaultRowHeight="18.75" x14ac:dyDescent="0.3"/>
  <cols>
    <col min="1" max="1" width="5.28515625" customWidth="1"/>
    <col min="2" max="2" width="29.7109375" customWidth="1"/>
    <col min="3" max="3" width="8.28515625" style="28" customWidth="1"/>
    <col min="4" max="4" width="13.5703125" customWidth="1"/>
    <col min="5" max="5" width="13.42578125" customWidth="1"/>
    <col min="6" max="6" width="24.285156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9.5" customHeight="1" x14ac:dyDescent="0.3">
      <c r="A1" s="264" t="s">
        <v>0</v>
      </c>
      <c r="B1" s="264"/>
      <c r="C1" s="249" t="s">
        <v>1</v>
      </c>
      <c r="D1" s="249"/>
      <c r="E1" s="249"/>
      <c r="F1" s="249"/>
    </row>
    <row r="2" spans="1:13" ht="19.5" customHeight="1" x14ac:dyDescent="0.3">
      <c r="A2" s="249" t="s">
        <v>181</v>
      </c>
      <c r="B2" s="249"/>
      <c r="C2" s="249" t="s">
        <v>3</v>
      </c>
      <c r="D2" s="249"/>
      <c r="E2" s="249"/>
      <c r="F2" s="249"/>
    </row>
    <row r="3" spans="1:13" ht="13.5" customHeight="1" x14ac:dyDescent="0.3">
      <c r="A3" s="34"/>
      <c r="B3" s="34"/>
      <c r="C3" s="34"/>
      <c r="D3" s="2"/>
      <c r="E3" s="2"/>
      <c r="F3" s="3"/>
    </row>
    <row r="4" spans="1:13" ht="39.75" customHeight="1" x14ac:dyDescent="0.3">
      <c r="A4" s="298" t="s">
        <v>277</v>
      </c>
      <c r="B4" s="292"/>
      <c r="C4" s="292"/>
      <c r="D4" s="292"/>
      <c r="E4" s="292"/>
      <c r="F4" s="292"/>
    </row>
    <row r="5" spans="1:13" ht="57.75" customHeight="1" x14ac:dyDescent="0.3">
      <c r="A5" s="253" t="s">
        <v>233</v>
      </c>
      <c r="B5" s="253"/>
      <c r="C5" s="253"/>
      <c r="D5" s="253"/>
      <c r="E5" s="253"/>
      <c r="F5" s="253"/>
      <c r="G5" s="4"/>
      <c r="H5" s="4"/>
    </row>
    <row r="6" spans="1:13" ht="21" customHeight="1" x14ac:dyDescent="0.3">
      <c r="A6" s="5" t="s">
        <v>5</v>
      </c>
      <c r="B6" s="5" t="s">
        <v>6</v>
      </c>
      <c r="C6" s="5" t="s">
        <v>7</v>
      </c>
      <c r="D6" s="5" t="s">
        <v>8</v>
      </c>
      <c r="E6" s="5" t="s">
        <v>9</v>
      </c>
      <c r="F6" s="5" t="s">
        <v>10</v>
      </c>
    </row>
    <row r="7" spans="1:13" ht="21" customHeight="1" x14ac:dyDescent="0.3">
      <c r="A7" s="251" t="s">
        <v>11</v>
      </c>
      <c r="B7" s="254"/>
      <c r="C7" s="252"/>
      <c r="D7" s="8"/>
      <c r="E7" s="258"/>
      <c r="F7" s="7"/>
      <c r="G7" s="49" t="s">
        <v>198</v>
      </c>
      <c r="H7" s="68">
        <f>I16+M9</f>
        <v>842130</v>
      </c>
    </row>
    <row r="8" spans="1:13" ht="18.95" customHeight="1" x14ac:dyDescent="0.3">
      <c r="A8" s="7">
        <v>1</v>
      </c>
      <c r="B8" s="36" t="s">
        <v>22</v>
      </c>
      <c r="C8" s="35" t="s">
        <v>12</v>
      </c>
      <c r="D8" s="9" t="s">
        <v>23</v>
      </c>
      <c r="E8" s="259"/>
      <c r="F8" s="7"/>
      <c r="G8" s="49">
        <v>60000</v>
      </c>
      <c r="H8" s="49">
        <f>D8*G8</f>
        <v>300000</v>
      </c>
    </row>
    <row r="9" spans="1:13" ht="18.95" customHeight="1" x14ac:dyDescent="0.3">
      <c r="A9" s="7">
        <v>2</v>
      </c>
      <c r="B9" s="7" t="s">
        <v>42</v>
      </c>
      <c r="C9" s="8" t="s">
        <v>12</v>
      </c>
      <c r="D9" s="9" t="s">
        <v>17</v>
      </c>
      <c r="E9" s="259"/>
      <c r="F9" s="7"/>
      <c r="G9" s="60">
        <v>61800</v>
      </c>
      <c r="H9" s="49">
        <f t="shared" ref="H9:H16" si="0">D9*G9</f>
        <v>61800</v>
      </c>
      <c r="J9" s="53" t="s">
        <v>192</v>
      </c>
      <c r="K9" s="50">
        <v>2</v>
      </c>
      <c r="L9" s="62">
        <v>80000</v>
      </c>
      <c r="M9" s="102">
        <f>K9*L9</f>
        <v>160000</v>
      </c>
    </row>
    <row r="10" spans="1:13" ht="18.95" customHeight="1" x14ac:dyDescent="0.3">
      <c r="A10" s="7">
        <v>3</v>
      </c>
      <c r="B10" s="7" t="s">
        <v>19</v>
      </c>
      <c r="C10" s="116" t="s">
        <v>20</v>
      </c>
      <c r="D10" s="9" t="s">
        <v>18</v>
      </c>
      <c r="E10" s="259"/>
      <c r="F10" s="7"/>
      <c r="G10" s="60">
        <v>37080</v>
      </c>
      <c r="H10" s="49">
        <f t="shared" si="0"/>
        <v>111240</v>
      </c>
      <c r="K10" s="53"/>
      <c r="M10" s="79"/>
    </row>
    <row r="11" spans="1:13" ht="18.95" customHeight="1" x14ac:dyDescent="0.3">
      <c r="A11" s="7">
        <v>4</v>
      </c>
      <c r="B11" s="42" t="s">
        <v>262</v>
      </c>
      <c r="C11" s="115" t="s">
        <v>12</v>
      </c>
      <c r="D11" s="44" t="s">
        <v>13</v>
      </c>
      <c r="E11" s="259"/>
      <c r="F11" s="7" t="s">
        <v>257</v>
      </c>
      <c r="G11" s="60">
        <v>36050</v>
      </c>
      <c r="H11" s="49">
        <f t="shared" si="0"/>
        <v>72100</v>
      </c>
      <c r="I11" s="67"/>
      <c r="J11" s="66"/>
      <c r="K11" s="65"/>
      <c r="M11" s="79"/>
    </row>
    <row r="12" spans="1:13" ht="18.95" customHeight="1" x14ac:dyDescent="0.3">
      <c r="A12" s="7">
        <v>5</v>
      </c>
      <c r="B12" s="42" t="s">
        <v>258</v>
      </c>
      <c r="C12" s="115" t="s">
        <v>41</v>
      </c>
      <c r="D12" s="44" t="s">
        <v>18</v>
      </c>
      <c r="E12" s="259"/>
      <c r="F12" s="7"/>
      <c r="G12" s="60">
        <v>9270</v>
      </c>
      <c r="H12" s="49">
        <f t="shared" si="0"/>
        <v>27810</v>
      </c>
      <c r="I12" s="67"/>
      <c r="J12" s="66"/>
      <c r="K12" s="65"/>
      <c r="M12" s="79"/>
    </row>
    <row r="13" spans="1:13" ht="18.95" customHeight="1" x14ac:dyDescent="0.3">
      <c r="A13" s="7">
        <v>6</v>
      </c>
      <c r="B13" s="42" t="s">
        <v>161</v>
      </c>
      <c r="C13" s="115" t="s">
        <v>14</v>
      </c>
      <c r="D13" s="44" t="s">
        <v>15</v>
      </c>
      <c r="E13" s="259"/>
      <c r="F13" s="7"/>
      <c r="G13" s="60">
        <v>3090</v>
      </c>
      <c r="H13" s="49">
        <f t="shared" si="0"/>
        <v>21630</v>
      </c>
      <c r="I13" s="67"/>
      <c r="J13" s="66"/>
      <c r="K13" s="65"/>
      <c r="M13" s="79"/>
    </row>
    <row r="14" spans="1:13" ht="18.95" customHeight="1" x14ac:dyDescent="0.3">
      <c r="A14" s="7">
        <v>7</v>
      </c>
      <c r="B14" s="42" t="s">
        <v>259</v>
      </c>
      <c r="C14" s="115" t="s">
        <v>14</v>
      </c>
      <c r="D14" s="44" t="s">
        <v>23</v>
      </c>
      <c r="E14" s="259"/>
      <c r="F14" s="7"/>
      <c r="G14" s="60">
        <v>4120</v>
      </c>
      <c r="H14" s="49">
        <f t="shared" si="0"/>
        <v>20600</v>
      </c>
      <c r="I14" s="67"/>
      <c r="J14" s="66"/>
      <c r="K14" s="65"/>
      <c r="M14" s="79"/>
    </row>
    <row r="15" spans="1:13" ht="18.95" customHeight="1" x14ac:dyDescent="0.3">
      <c r="A15" s="7">
        <v>8</v>
      </c>
      <c r="B15" s="42" t="s">
        <v>260</v>
      </c>
      <c r="C15" s="115" t="s">
        <v>16</v>
      </c>
      <c r="D15" s="44" t="s">
        <v>17</v>
      </c>
      <c r="E15" s="259"/>
      <c r="F15" s="7"/>
      <c r="G15" s="60">
        <v>20600</v>
      </c>
      <c r="H15" s="49">
        <f t="shared" si="0"/>
        <v>20600</v>
      </c>
      <c r="I15" s="67"/>
      <c r="J15" s="66"/>
      <c r="K15" s="65"/>
      <c r="M15" s="79"/>
    </row>
    <row r="16" spans="1:13" ht="20.25" customHeight="1" x14ac:dyDescent="0.3">
      <c r="A16" s="7">
        <v>9</v>
      </c>
      <c r="B16" s="42" t="s">
        <v>261</v>
      </c>
      <c r="C16" s="115" t="s">
        <v>136</v>
      </c>
      <c r="D16" s="44" t="s">
        <v>18</v>
      </c>
      <c r="E16" s="260"/>
      <c r="F16" s="7"/>
      <c r="G16" s="60">
        <v>15450</v>
      </c>
      <c r="H16" s="49">
        <f t="shared" si="0"/>
        <v>46350</v>
      </c>
      <c r="I16" s="67">
        <f>SUM(H8:H16)</f>
        <v>682130</v>
      </c>
      <c r="J16" s="66"/>
      <c r="K16" s="65"/>
      <c r="M16" s="79"/>
    </row>
    <row r="17" spans="1:15" ht="21.95" customHeight="1" x14ac:dyDescent="0.3">
      <c r="A17" s="251" t="s">
        <v>21</v>
      </c>
      <c r="B17" s="254"/>
      <c r="C17" s="252"/>
      <c r="D17" s="8"/>
      <c r="E17" s="7"/>
      <c r="F17" s="7"/>
      <c r="G17" s="49" t="s">
        <v>198</v>
      </c>
      <c r="H17" s="68">
        <f>I31+M20</f>
        <v>2140120</v>
      </c>
      <c r="K17" s="53"/>
      <c r="M17" s="79"/>
    </row>
    <row r="18" spans="1:15" ht="18.95" customHeight="1" x14ac:dyDescent="0.3">
      <c r="A18" s="10">
        <v>1</v>
      </c>
      <c r="B18" s="7" t="s">
        <v>183</v>
      </c>
      <c r="C18" s="35" t="s">
        <v>12</v>
      </c>
      <c r="D18" s="23" t="s">
        <v>70</v>
      </c>
      <c r="E18" s="293"/>
      <c r="F18" s="7" t="s">
        <v>184</v>
      </c>
      <c r="G18" s="74">
        <v>68000</v>
      </c>
      <c r="H18" s="49">
        <f t="shared" ref="H18:H56" si="1">D18*G18</f>
        <v>408000</v>
      </c>
      <c r="I18" s="72"/>
      <c r="K18" s="53"/>
      <c r="M18" s="79"/>
    </row>
    <row r="19" spans="1:15" ht="18.95" customHeight="1" x14ac:dyDescent="0.3">
      <c r="A19" s="10">
        <v>2</v>
      </c>
      <c r="B19" s="7" t="s">
        <v>107</v>
      </c>
      <c r="C19" s="35" t="s">
        <v>14</v>
      </c>
      <c r="D19" s="23" t="s">
        <v>70</v>
      </c>
      <c r="E19" s="294"/>
      <c r="F19" s="7"/>
      <c r="G19" s="74">
        <v>15450</v>
      </c>
      <c r="H19" s="49">
        <f t="shared" si="1"/>
        <v>92700</v>
      </c>
      <c r="I19" s="72"/>
      <c r="K19" s="53"/>
      <c r="M19" s="79"/>
    </row>
    <row r="20" spans="1:15" ht="18.95" customHeight="1" x14ac:dyDescent="0.3">
      <c r="A20" s="10">
        <v>3</v>
      </c>
      <c r="B20" s="7" t="s">
        <v>263</v>
      </c>
      <c r="C20" s="35" t="s">
        <v>26</v>
      </c>
      <c r="D20" s="23" t="s">
        <v>13</v>
      </c>
      <c r="E20" s="294"/>
      <c r="F20" s="7"/>
      <c r="G20" s="74">
        <v>4120</v>
      </c>
      <c r="H20" s="49">
        <f t="shared" si="1"/>
        <v>8240</v>
      </c>
      <c r="I20" s="72"/>
      <c r="J20" s="53" t="s">
        <v>192</v>
      </c>
      <c r="K20" s="50">
        <v>1</v>
      </c>
      <c r="L20" s="62">
        <v>80000</v>
      </c>
      <c r="M20" s="102">
        <f>K20*L20</f>
        <v>80000</v>
      </c>
    </row>
    <row r="21" spans="1:15" ht="18.95" customHeight="1" x14ac:dyDescent="0.3">
      <c r="A21" s="10">
        <v>4</v>
      </c>
      <c r="B21" s="7" t="s">
        <v>112</v>
      </c>
      <c r="C21" s="35" t="s">
        <v>36</v>
      </c>
      <c r="D21" s="23" t="s">
        <v>17</v>
      </c>
      <c r="E21" s="294"/>
      <c r="F21" s="7"/>
      <c r="G21" s="74">
        <v>61800</v>
      </c>
      <c r="H21" s="49">
        <f t="shared" si="1"/>
        <v>61800</v>
      </c>
      <c r="K21" s="53"/>
      <c r="L21" s="114"/>
      <c r="M21" s="102"/>
    </row>
    <row r="22" spans="1:15" ht="18.95" customHeight="1" x14ac:dyDescent="0.3">
      <c r="A22" s="10">
        <v>5</v>
      </c>
      <c r="B22" s="7" t="s">
        <v>264</v>
      </c>
      <c r="C22" s="35" t="s">
        <v>36</v>
      </c>
      <c r="D22" s="23">
        <v>20</v>
      </c>
      <c r="E22" s="294"/>
      <c r="F22" s="7"/>
      <c r="G22" s="60">
        <v>1030</v>
      </c>
      <c r="H22" s="49">
        <f t="shared" si="1"/>
        <v>20600</v>
      </c>
      <c r="K22" s="53"/>
      <c r="L22" s="75"/>
      <c r="M22" s="102"/>
    </row>
    <row r="23" spans="1:15" ht="18.95" customHeight="1" x14ac:dyDescent="0.3">
      <c r="A23" s="10">
        <v>6</v>
      </c>
      <c r="B23" s="7" t="s">
        <v>219</v>
      </c>
      <c r="C23" s="35" t="s">
        <v>25</v>
      </c>
      <c r="D23" s="23" t="s">
        <v>44</v>
      </c>
      <c r="E23" s="294"/>
      <c r="F23" s="7"/>
      <c r="G23" s="60">
        <v>29870</v>
      </c>
      <c r="H23" s="49">
        <f t="shared" si="1"/>
        <v>119480</v>
      </c>
      <c r="K23" s="53"/>
      <c r="L23" s="75"/>
      <c r="M23" s="79"/>
    </row>
    <row r="24" spans="1:15" ht="18.95" customHeight="1" x14ac:dyDescent="0.3">
      <c r="A24" s="10">
        <v>7</v>
      </c>
      <c r="B24" s="7" t="s">
        <v>131</v>
      </c>
      <c r="C24" s="35" t="s">
        <v>26</v>
      </c>
      <c r="D24" s="23" t="s">
        <v>70</v>
      </c>
      <c r="E24" s="294"/>
      <c r="F24" s="7"/>
      <c r="G24" s="60">
        <v>44290</v>
      </c>
      <c r="H24" s="49">
        <f t="shared" si="1"/>
        <v>265740</v>
      </c>
      <c r="K24" s="53"/>
      <c r="L24" s="75"/>
      <c r="M24" s="79"/>
    </row>
    <row r="25" spans="1:15" ht="18.95" customHeight="1" x14ac:dyDescent="0.3">
      <c r="A25" s="10">
        <v>8</v>
      </c>
      <c r="B25" s="7" t="s">
        <v>73</v>
      </c>
      <c r="C25" s="35" t="s">
        <v>25</v>
      </c>
      <c r="D25" s="23" t="s">
        <v>18</v>
      </c>
      <c r="E25" s="294"/>
      <c r="F25" s="7"/>
      <c r="G25" s="60">
        <v>30900</v>
      </c>
      <c r="H25" s="49">
        <f t="shared" si="1"/>
        <v>92700</v>
      </c>
      <c r="K25" s="53"/>
      <c r="N25" s="33"/>
    </row>
    <row r="26" spans="1:15" ht="18.95" customHeight="1" x14ac:dyDescent="0.3">
      <c r="A26" s="10">
        <v>9</v>
      </c>
      <c r="B26" s="7" t="s">
        <v>265</v>
      </c>
      <c r="C26" s="8" t="s">
        <v>14</v>
      </c>
      <c r="D26" s="11" t="s">
        <v>13</v>
      </c>
      <c r="E26" s="294"/>
      <c r="F26" s="7"/>
      <c r="G26" s="60">
        <v>41200</v>
      </c>
      <c r="H26" s="49">
        <f t="shared" si="1"/>
        <v>82400</v>
      </c>
      <c r="K26" s="53"/>
      <c r="M26" s="79"/>
      <c r="N26" s="31"/>
      <c r="O26" s="31"/>
    </row>
    <row r="27" spans="1:15" ht="18.95" customHeight="1" x14ac:dyDescent="0.3">
      <c r="A27" s="10">
        <v>10</v>
      </c>
      <c r="B27" s="7" t="s">
        <v>132</v>
      </c>
      <c r="C27" s="8" t="s">
        <v>25</v>
      </c>
      <c r="D27" s="11" t="s">
        <v>17</v>
      </c>
      <c r="E27" s="294"/>
      <c r="F27" s="14"/>
      <c r="G27" s="60">
        <v>31930</v>
      </c>
      <c r="H27" s="49">
        <f t="shared" si="1"/>
        <v>31930</v>
      </c>
      <c r="K27" s="53"/>
      <c r="N27" s="32"/>
    </row>
    <row r="28" spans="1:15" ht="18.95" customHeight="1" x14ac:dyDescent="0.3">
      <c r="A28" s="10">
        <v>11</v>
      </c>
      <c r="B28" s="7" t="s">
        <v>214</v>
      </c>
      <c r="C28" s="8" t="s">
        <v>14</v>
      </c>
      <c r="D28" s="9">
        <v>15</v>
      </c>
      <c r="E28" s="294"/>
      <c r="F28" s="14"/>
      <c r="G28" s="60">
        <v>38110</v>
      </c>
      <c r="H28" s="49">
        <f t="shared" si="1"/>
        <v>571650</v>
      </c>
      <c r="K28" s="53"/>
      <c r="N28" s="32"/>
    </row>
    <row r="29" spans="1:15" ht="18.95" customHeight="1" x14ac:dyDescent="0.3">
      <c r="A29" s="10">
        <v>12</v>
      </c>
      <c r="B29" s="7" t="s">
        <v>266</v>
      </c>
      <c r="C29" s="8" t="s">
        <v>25</v>
      </c>
      <c r="D29" s="11" t="s">
        <v>17</v>
      </c>
      <c r="E29" s="294"/>
      <c r="F29" s="8"/>
      <c r="G29" s="60">
        <v>24720</v>
      </c>
      <c r="H29" s="49">
        <f t="shared" si="1"/>
        <v>24720</v>
      </c>
      <c r="K29" s="53"/>
      <c r="M29" s="79"/>
      <c r="N29" s="26"/>
      <c r="O29" s="26"/>
    </row>
    <row r="30" spans="1:15" ht="18.95" customHeight="1" x14ac:dyDescent="0.3">
      <c r="A30" s="10">
        <v>13</v>
      </c>
      <c r="B30" s="7" t="s">
        <v>75</v>
      </c>
      <c r="C30" s="8" t="s">
        <v>25</v>
      </c>
      <c r="D30" s="11" t="s">
        <v>17</v>
      </c>
      <c r="E30" s="294"/>
      <c r="F30" s="8"/>
      <c r="G30" s="60">
        <v>53560</v>
      </c>
      <c r="H30" s="49">
        <f t="shared" si="1"/>
        <v>53560</v>
      </c>
      <c r="K30" s="53"/>
      <c r="M30" s="79"/>
      <c r="N30" s="26"/>
      <c r="O30" s="26"/>
    </row>
    <row r="31" spans="1:15" ht="18.95" customHeight="1" x14ac:dyDescent="0.3">
      <c r="A31" s="10">
        <v>14</v>
      </c>
      <c r="B31" s="7" t="s">
        <v>267</v>
      </c>
      <c r="C31" s="8" t="s">
        <v>36</v>
      </c>
      <c r="D31" s="11" t="s">
        <v>13</v>
      </c>
      <c r="E31" s="294"/>
      <c r="F31" s="8"/>
      <c r="G31" s="60">
        <v>113300</v>
      </c>
      <c r="H31" s="49">
        <f t="shared" si="1"/>
        <v>226600</v>
      </c>
      <c r="I31" s="67">
        <f>SUM(H18:H31)</f>
        <v>2060120</v>
      </c>
      <c r="K31" s="53"/>
      <c r="L31" s="81"/>
      <c r="M31" s="79"/>
    </row>
    <row r="32" spans="1:15" ht="21.95" customHeight="1" x14ac:dyDescent="0.3">
      <c r="A32" s="6" t="s">
        <v>28</v>
      </c>
      <c r="B32" s="6"/>
      <c r="C32" s="8"/>
      <c r="D32" s="8"/>
      <c r="E32" s="8"/>
      <c r="F32" s="14"/>
      <c r="G32" s="49" t="s">
        <v>198</v>
      </c>
      <c r="H32" s="68">
        <f>I38+M33</f>
        <v>431320</v>
      </c>
      <c r="K32" s="86"/>
      <c r="M32" s="79"/>
    </row>
    <row r="33" spans="1:15" ht="18.95" customHeight="1" x14ac:dyDescent="0.3">
      <c r="A33" s="10">
        <v>1</v>
      </c>
      <c r="B33" s="7" t="s">
        <v>22</v>
      </c>
      <c r="C33" s="8" t="s">
        <v>12</v>
      </c>
      <c r="D33" s="9" t="s">
        <v>18</v>
      </c>
      <c r="E33" s="258"/>
      <c r="F33" s="17"/>
      <c r="G33" s="49">
        <v>60000</v>
      </c>
      <c r="H33" s="49">
        <f t="shared" si="1"/>
        <v>180000</v>
      </c>
      <c r="K33" s="86"/>
      <c r="M33" s="102"/>
    </row>
    <row r="34" spans="1:15" ht="18.95" customHeight="1" x14ac:dyDescent="0.3">
      <c r="A34" s="10">
        <v>2</v>
      </c>
      <c r="B34" s="14" t="s">
        <v>268</v>
      </c>
      <c r="C34" s="8" t="s">
        <v>20</v>
      </c>
      <c r="D34" s="9" t="s">
        <v>23</v>
      </c>
      <c r="E34" s="259"/>
      <c r="F34" s="17"/>
      <c r="G34" s="60">
        <v>10300</v>
      </c>
      <c r="H34" s="49">
        <f t="shared" si="1"/>
        <v>51500</v>
      </c>
      <c r="K34" s="86"/>
      <c r="M34" s="79"/>
    </row>
    <row r="35" spans="1:15" ht="18.95" customHeight="1" x14ac:dyDescent="0.3">
      <c r="A35" s="10">
        <v>3</v>
      </c>
      <c r="B35" s="45" t="s">
        <v>52</v>
      </c>
      <c r="C35" s="43" t="s">
        <v>14</v>
      </c>
      <c r="D35" s="44" t="s">
        <v>53</v>
      </c>
      <c r="E35" s="259"/>
      <c r="F35" s="17"/>
      <c r="G35" s="60">
        <v>3090</v>
      </c>
      <c r="H35" s="49">
        <f t="shared" si="1"/>
        <v>24720</v>
      </c>
    </row>
    <row r="36" spans="1:15" ht="18.95" customHeight="1" x14ac:dyDescent="0.3">
      <c r="A36" s="10">
        <v>4</v>
      </c>
      <c r="B36" s="46" t="s">
        <v>269</v>
      </c>
      <c r="C36" s="43" t="s">
        <v>36</v>
      </c>
      <c r="D36" s="44" t="s">
        <v>17</v>
      </c>
      <c r="E36" s="259"/>
      <c r="F36" s="17"/>
      <c r="G36" s="60">
        <v>139050</v>
      </c>
      <c r="H36" s="49">
        <f t="shared" si="1"/>
        <v>139050</v>
      </c>
    </row>
    <row r="37" spans="1:15" ht="20.25" customHeight="1" x14ac:dyDescent="0.3">
      <c r="A37" s="10">
        <v>5</v>
      </c>
      <c r="B37" s="45" t="s">
        <v>270</v>
      </c>
      <c r="C37" s="43" t="s">
        <v>16</v>
      </c>
      <c r="D37" s="44" t="s">
        <v>23</v>
      </c>
      <c r="E37" s="259"/>
      <c r="F37" s="17"/>
      <c r="G37" s="60">
        <v>3090</v>
      </c>
      <c r="H37" s="49">
        <f t="shared" si="1"/>
        <v>15450</v>
      </c>
    </row>
    <row r="38" spans="1:15" ht="21" customHeight="1" x14ac:dyDescent="0.3">
      <c r="A38" s="10">
        <v>6</v>
      </c>
      <c r="B38" s="47" t="s">
        <v>50</v>
      </c>
      <c r="C38" s="43" t="s">
        <v>16</v>
      </c>
      <c r="D38" s="44" t="s">
        <v>17</v>
      </c>
      <c r="E38" s="260"/>
      <c r="F38" s="17"/>
      <c r="G38" s="60">
        <v>20600</v>
      </c>
      <c r="H38" s="49">
        <f t="shared" si="1"/>
        <v>20600</v>
      </c>
      <c r="I38" s="67">
        <f>SUM(H33:H38)</f>
        <v>431320</v>
      </c>
    </row>
    <row r="39" spans="1:15" s="50" customFormat="1" ht="21" customHeight="1" x14ac:dyDescent="0.3">
      <c r="A39" s="297" t="s">
        <v>91</v>
      </c>
      <c r="B39" s="297"/>
      <c r="C39" s="8"/>
      <c r="D39" s="9"/>
      <c r="E39" s="8"/>
      <c r="F39" s="14"/>
      <c r="G39" s="60" t="s">
        <v>198</v>
      </c>
      <c r="H39" s="68">
        <f>I40+M40</f>
        <v>452870</v>
      </c>
      <c r="N39"/>
      <c r="O39"/>
    </row>
    <row r="40" spans="1:15" s="50" customFormat="1" ht="18.95" customHeight="1" x14ac:dyDescent="0.3">
      <c r="A40" s="10">
        <v>1</v>
      </c>
      <c r="B40" s="25" t="s">
        <v>56</v>
      </c>
      <c r="C40" s="8" t="s">
        <v>16</v>
      </c>
      <c r="D40" s="9" t="s">
        <v>13</v>
      </c>
      <c r="E40" s="258"/>
      <c r="F40" s="14"/>
      <c r="G40" s="60">
        <v>3090</v>
      </c>
      <c r="H40" s="49">
        <f t="shared" ref="H40:H47" si="2">D40*G40</f>
        <v>6180</v>
      </c>
      <c r="I40" s="67">
        <f>SUM(H40:H47)</f>
        <v>372870</v>
      </c>
      <c r="J40" s="50" t="s">
        <v>192</v>
      </c>
      <c r="K40" s="50">
        <v>1</v>
      </c>
      <c r="L40" s="49">
        <v>80000</v>
      </c>
      <c r="M40" s="67">
        <f>K40*L40</f>
        <v>80000</v>
      </c>
      <c r="N40"/>
      <c r="O40"/>
    </row>
    <row r="41" spans="1:15" s="50" customFormat="1" ht="18.95" customHeight="1" x14ac:dyDescent="0.3">
      <c r="A41" s="10">
        <v>2</v>
      </c>
      <c r="B41" s="25" t="s">
        <v>174</v>
      </c>
      <c r="C41" s="8" t="s">
        <v>41</v>
      </c>
      <c r="D41" s="9" t="s">
        <v>13</v>
      </c>
      <c r="E41" s="259"/>
      <c r="F41" s="14"/>
      <c r="G41" s="60">
        <v>9270</v>
      </c>
      <c r="H41" s="49">
        <f t="shared" si="2"/>
        <v>18540</v>
      </c>
      <c r="I41" s="67"/>
      <c r="L41" s="49"/>
      <c r="M41" s="67"/>
      <c r="N41"/>
      <c r="O41"/>
    </row>
    <row r="42" spans="1:15" s="50" customFormat="1" ht="18.95" customHeight="1" x14ac:dyDescent="0.3">
      <c r="A42" s="10">
        <v>3</v>
      </c>
      <c r="B42" s="25" t="s">
        <v>271</v>
      </c>
      <c r="C42" s="8" t="s">
        <v>16</v>
      </c>
      <c r="D42" s="9" t="s">
        <v>13</v>
      </c>
      <c r="E42" s="259"/>
      <c r="F42" s="14"/>
      <c r="G42" s="60">
        <v>3090</v>
      </c>
      <c r="H42" s="49">
        <f t="shared" si="2"/>
        <v>6180</v>
      </c>
      <c r="I42" s="67"/>
      <c r="L42" s="49"/>
      <c r="M42" s="67"/>
      <c r="N42"/>
      <c r="O42"/>
    </row>
    <row r="43" spans="1:15" s="50" customFormat="1" ht="18.95" customHeight="1" x14ac:dyDescent="0.3">
      <c r="A43" s="10">
        <v>4</v>
      </c>
      <c r="B43" s="25" t="s">
        <v>114</v>
      </c>
      <c r="C43" s="8" t="s">
        <v>14</v>
      </c>
      <c r="D43" s="9" t="s">
        <v>13</v>
      </c>
      <c r="E43" s="259"/>
      <c r="F43" s="14"/>
      <c r="G43" s="60">
        <v>18540</v>
      </c>
      <c r="H43" s="49">
        <f t="shared" si="2"/>
        <v>37080</v>
      </c>
      <c r="I43" s="67"/>
      <c r="L43" s="49"/>
      <c r="M43" s="67"/>
      <c r="N43"/>
      <c r="O43"/>
    </row>
    <row r="44" spans="1:15" s="50" customFormat="1" ht="18.95" customHeight="1" x14ac:dyDescent="0.3">
      <c r="A44" s="10">
        <v>5</v>
      </c>
      <c r="B44" s="25" t="s">
        <v>314</v>
      </c>
      <c r="C44" s="8" t="s">
        <v>20</v>
      </c>
      <c r="D44" s="9" t="s">
        <v>18</v>
      </c>
      <c r="E44" s="259"/>
      <c r="F44" s="14"/>
      <c r="G44" s="60">
        <v>9270</v>
      </c>
      <c r="H44" s="49">
        <f t="shared" si="2"/>
        <v>27810</v>
      </c>
      <c r="I44" s="67"/>
      <c r="L44" s="49"/>
      <c r="M44" s="67"/>
      <c r="N44"/>
      <c r="O44"/>
    </row>
    <row r="45" spans="1:15" s="50" customFormat="1" ht="18.95" customHeight="1" x14ac:dyDescent="0.3">
      <c r="A45" s="10">
        <v>6</v>
      </c>
      <c r="B45" s="25" t="s">
        <v>272</v>
      </c>
      <c r="C45" s="8" t="s">
        <v>20</v>
      </c>
      <c r="D45" s="9" t="s">
        <v>18</v>
      </c>
      <c r="E45" s="259"/>
      <c r="F45" s="14"/>
      <c r="G45" s="60">
        <v>10300</v>
      </c>
      <c r="H45" s="49">
        <f t="shared" si="2"/>
        <v>30900</v>
      </c>
      <c r="I45" s="67"/>
      <c r="L45" s="49"/>
      <c r="M45" s="67"/>
      <c r="N45"/>
      <c r="O45"/>
    </row>
    <row r="46" spans="1:15" s="50" customFormat="1" ht="18.95" customHeight="1" x14ac:dyDescent="0.3">
      <c r="A46" s="10">
        <v>7</v>
      </c>
      <c r="B46" s="25" t="s">
        <v>175</v>
      </c>
      <c r="C46" s="8" t="s">
        <v>41</v>
      </c>
      <c r="D46" s="9" t="s">
        <v>18</v>
      </c>
      <c r="E46" s="259"/>
      <c r="F46" s="14"/>
      <c r="G46" s="60">
        <v>2060</v>
      </c>
      <c r="H46" s="49">
        <f t="shared" si="2"/>
        <v>6180</v>
      </c>
      <c r="I46" s="67"/>
      <c r="L46" s="49"/>
      <c r="M46" s="67"/>
      <c r="N46"/>
      <c r="O46"/>
    </row>
    <row r="47" spans="1:15" s="50" customFormat="1" ht="18.95" customHeight="1" x14ac:dyDescent="0.3">
      <c r="A47" s="10">
        <v>8</v>
      </c>
      <c r="B47" s="25" t="s">
        <v>22</v>
      </c>
      <c r="C47" s="8" t="s">
        <v>12</v>
      </c>
      <c r="D47" s="9" t="s">
        <v>44</v>
      </c>
      <c r="E47" s="260"/>
      <c r="F47" s="14"/>
      <c r="G47" s="60">
        <v>60000</v>
      </c>
      <c r="H47" s="49">
        <f t="shared" si="2"/>
        <v>240000</v>
      </c>
      <c r="I47" s="67"/>
      <c r="L47" s="49"/>
      <c r="M47" s="67"/>
      <c r="N47"/>
      <c r="O47"/>
    </row>
    <row r="48" spans="1:15" s="50" customFormat="1" ht="21.95" customHeight="1" x14ac:dyDescent="0.3">
      <c r="A48" s="280" t="s">
        <v>27</v>
      </c>
      <c r="B48" s="281"/>
      <c r="C48" s="8"/>
      <c r="D48" s="9"/>
      <c r="E48" s="8"/>
      <c r="F48" s="14"/>
      <c r="G48" s="60" t="s">
        <v>198</v>
      </c>
      <c r="H48" s="68">
        <f>I52+M49</f>
        <v>209780</v>
      </c>
      <c r="N48"/>
      <c r="O48"/>
    </row>
    <row r="49" spans="1:15" s="50" customFormat="1" ht="18.95" customHeight="1" x14ac:dyDescent="0.3">
      <c r="A49" s="10">
        <v>1</v>
      </c>
      <c r="B49" s="7" t="s">
        <v>33</v>
      </c>
      <c r="C49" s="8" t="s">
        <v>36</v>
      </c>
      <c r="D49" s="9">
        <v>10</v>
      </c>
      <c r="E49" s="259"/>
      <c r="F49" s="14"/>
      <c r="G49" s="60">
        <v>2060</v>
      </c>
      <c r="H49" s="49">
        <f t="shared" si="1"/>
        <v>20600</v>
      </c>
      <c r="J49" s="50" t="s">
        <v>192</v>
      </c>
      <c r="K49" s="50">
        <v>1</v>
      </c>
      <c r="L49" s="49">
        <v>80000</v>
      </c>
      <c r="M49" s="67">
        <f>K49*L49</f>
        <v>80000</v>
      </c>
      <c r="N49"/>
      <c r="O49"/>
    </row>
    <row r="50" spans="1:15" s="50" customFormat="1" ht="18.95" customHeight="1" x14ac:dyDescent="0.3">
      <c r="A50" s="10">
        <v>2</v>
      </c>
      <c r="B50" s="7" t="s">
        <v>19</v>
      </c>
      <c r="C50" s="8" t="s">
        <v>36</v>
      </c>
      <c r="D50" s="9">
        <v>10</v>
      </c>
      <c r="E50" s="259"/>
      <c r="F50" s="14"/>
      <c r="G50" s="60">
        <v>3090</v>
      </c>
      <c r="H50" s="49">
        <f t="shared" si="1"/>
        <v>30900</v>
      </c>
      <c r="N50"/>
      <c r="O50"/>
    </row>
    <row r="51" spans="1:15" s="50" customFormat="1" ht="18.95" customHeight="1" x14ac:dyDescent="0.3">
      <c r="A51" s="10">
        <v>3</v>
      </c>
      <c r="B51" s="7" t="s">
        <v>89</v>
      </c>
      <c r="C51" s="8" t="s">
        <v>14</v>
      </c>
      <c r="D51" s="9" t="s">
        <v>23</v>
      </c>
      <c r="E51" s="259"/>
      <c r="F51" s="14"/>
      <c r="G51" s="60">
        <v>8240</v>
      </c>
      <c r="H51" s="49">
        <f t="shared" si="1"/>
        <v>41200</v>
      </c>
      <c r="I51" s="67"/>
      <c r="N51"/>
      <c r="O51"/>
    </row>
    <row r="52" spans="1:15" s="50" customFormat="1" ht="18.95" customHeight="1" x14ac:dyDescent="0.3">
      <c r="A52" s="10">
        <v>4</v>
      </c>
      <c r="B52" s="113" t="s">
        <v>273</v>
      </c>
      <c r="C52" s="8" t="s">
        <v>14</v>
      </c>
      <c r="D52" s="9" t="s">
        <v>13</v>
      </c>
      <c r="E52" s="260"/>
      <c r="F52" s="14"/>
      <c r="G52" s="60">
        <v>18540</v>
      </c>
      <c r="H52" s="49">
        <f t="shared" si="1"/>
        <v>37080</v>
      </c>
      <c r="I52" s="67">
        <f>SUM(H49:H52)</f>
        <v>129780</v>
      </c>
      <c r="N52"/>
      <c r="O52"/>
    </row>
    <row r="53" spans="1:15" s="50" customFormat="1" ht="21" customHeight="1" x14ac:dyDescent="0.3">
      <c r="A53" s="280" t="s">
        <v>103</v>
      </c>
      <c r="B53" s="281"/>
      <c r="C53" s="8"/>
      <c r="D53" s="9"/>
      <c r="E53" s="8"/>
      <c r="F53" s="14"/>
      <c r="G53" s="60" t="s">
        <v>198</v>
      </c>
      <c r="H53" s="68">
        <f>I56</f>
        <v>146780</v>
      </c>
      <c r="N53"/>
      <c r="O53"/>
    </row>
    <row r="54" spans="1:15" s="50" customFormat="1" ht="18.95" customHeight="1" x14ac:dyDescent="0.3">
      <c r="A54" s="10">
        <v>1</v>
      </c>
      <c r="B54" s="7" t="s">
        <v>50</v>
      </c>
      <c r="C54" s="8" t="s">
        <v>16</v>
      </c>
      <c r="D54" s="9" t="s">
        <v>17</v>
      </c>
      <c r="E54" s="258"/>
      <c r="F54" s="14"/>
      <c r="G54" s="60">
        <v>20600</v>
      </c>
      <c r="H54" s="49">
        <f t="shared" si="1"/>
        <v>20600</v>
      </c>
      <c r="N54"/>
      <c r="O54"/>
    </row>
    <row r="55" spans="1:15" s="50" customFormat="1" ht="18.95" customHeight="1" x14ac:dyDescent="0.3">
      <c r="A55" s="10">
        <v>2</v>
      </c>
      <c r="B55" s="7" t="s">
        <v>22</v>
      </c>
      <c r="C55" s="8" t="s">
        <v>12</v>
      </c>
      <c r="D55" s="9" t="s">
        <v>13</v>
      </c>
      <c r="E55" s="259"/>
      <c r="F55" s="14"/>
      <c r="G55" s="60">
        <v>60000</v>
      </c>
      <c r="H55" s="49">
        <f t="shared" si="1"/>
        <v>120000</v>
      </c>
      <c r="N55"/>
      <c r="O55"/>
    </row>
    <row r="56" spans="1:15" s="50" customFormat="1" ht="18.95" customHeight="1" x14ac:dyDescent="0.3">
      <c r="A56" s="10">
        <v>3</v>
      </c>
      <c r="B56" s="7" t="s">
        <v>274</v>
      </c>
      <c r="C56" s="8" t="s">
        <v>14</v>
      </c>
      <c r="D56" s="9" t="s">
        <v>13</v>
      </c>
      <c r="E56" s="260"/>
      <c r="F56" s="14"/>
      <c r="G56" s="60">
        <v>3090</v>
      </c>
      <c r="H56" s="49">
        <f t="shared" si="1"/>
        <v>6180</v>
      </c>
      <c r="I56" s="67">
        <f>SUM(H54:H56)</f>
        <v>146780</v>
      </c>
      <c r="N56"/>
      <c r="O56"/>
    </row>
    <row r="57" spans="1:15" x14ac:dyDescent="0.3">
      <c r="A57" s="3"/>
      <c r="B57" s="3"/>
      <c r="C57" s="18"/>
      <c r="D57" s="18"/>
      <c r="E57" s="18"/>
      <c r="F57" s="3"/>
      <c r="H57" s="106">
        <f>H7+H17+H32+H39+H48+H53</f>
        <v>4223000</v>
      </c>
      <c r="I57" s="104">
        <f>I16+I31+I38+I40+I52+I56</f>
        <v>3823000</v>
      </c>
      <c r="J57" s="104">
        <f>H57-I57</f>
        <v>400000</v>
      </c>
    </row>
    <row r="58" spans="1:15" x14ac:dyDescent="0.3">
      <c r="A58" s="3"/>
      <c r="B58" s="3"/>
      <c r="C58" s="18"/>
      <c r="D58" s="265" t="s">
        <v>276</v>
      </c>
      <c r="E58" s="265"/>
      <c r="F58" s="265"/>
      <c r="H58" s="105" t="s">
        <v>198</v>
      </c>
      <c r="I58" s="77" t="s">
        <v>199</v>
      </c>
      <c r="J58" s="77" t="s">
        <v>192</v>
      </c>
    </row>
    <row r="59" spans="1:15" x14ac:dyDescent="0.3">
      <c r="A59" s="3"/>
      <c r="B59" s="3"/>
      <c r="C59" s="18"/>
      <c r="D59" s="40"/>
      <c r="E59" s="249" t="s">
        <v>155</v>
      </c>
      <c r="F59" s="249"/>
    </row>
    <row r="60" spans="1:15" x14ac:dyDescent="0.3">
      <c r="A60" s="296" t="s">
        <v>182</v>
      </c>
      <c r="B60" s="296"/>
      <c r="C60" s="249" t="s">
        <v>179</v>
      </c>
      <c r="D60" s="249"/>
      <c r="E60" s="250" t="s">
        <v>31</v>
      </c>
      <c r="F60" s="250"/>
    </row>
    <row r="61" spans="1:15" x14ac:dyDescent="0.3">
      <c r="A61" s="3"/>
      <c r="B61" s="3"/>
      <c r="C61" s="18"/>
      <c r="D61" s="18"/>
      <c r="E61" s="20"/>
      <c r="F61" s="3"/>
    </row>
    <row r="62" spans="1:15" x14ac:dyDescent="0.3">
      <c r="A62" s="3"/>
      <c r="B62" s="3"/>
      <c r="C62" s="18"/>
      <c r="D62" s="18"/>
      <c r="E62" s="21"/>
      <c r="F62" s="3"/>
    </row>
    <row r="63" spans="1:15" x14ac:dyDescent="0.3">
      <c r="A63" s="3"/>
      <c r="B63" s="3"/>
      <c r="C63" s="18"/>
      <c r="D63" s="18"/>
      <c r="E63" s="20"/>
      <c r="F63" s="3"/>
    </row>
    <row r="64" spans="1:15" x14ac:dyDescent="0.3">
      <c r="A64" s="3"/>
      <c r="B64" s="3"/>
      <c r="C64" s="18"/>
      <c r="D64" s="18"/>
      <c r="E64" s="20"/>
      <c r="F64" s="3"/>
    </row>
    <row r="65" spans="1:13" x14ac:dyDescent="0.3">
      <c r="A65" s="19" t="s">
        <v>96</v>
      </c>
      <c r="B65" s="19"/>
      <c r="C65" s="249" t="s">
        <v>180</v>
      </c>
      <c r="D65" s="249"/>
      <c r="E65" s="249" t="s">
        <v>275</v>
      </c>
      <c r="F65" s="249"/>
    </row>
    <row r="66" spans="1:13" s="1" customFormat="1" x14ac:dyDescent="0.3">
      <c r="C66" s="27"/>
      <c r="D66" s="22"/>
      <c r="E66" s="249"/>
      <c r="F66" s="249"/>
      <c r="G66" s="49"/>
      <c r="H66" s="49"/>
      <c r="I66" s="50"/>
      <c r="J66" s="50"/>
      <c r="K66" s="49"/>
      <c r="L66" s="49"/>
      <c r="M66" s="49"/>
    </row>
    <row r="67" spans="1:13" s="1" customFormat="1" x14ac:dyDescent="0.3">
      <c r="A67" s="3"/>
      <c r="B67" s="3"/>
      <c r="C67" s="18"/>
      <c r="D67" s="18"/>
      <c r="E67" s="3"/>
      <c r="F67" s="3"/>
      <c r="G67" s="49"/>
      <c r="H67" s="49"/>
      <c r="I67" s="50"/>
      <c r="J67" s="50"/>
      <c r="K67" s="49"/>
      <c r="L67" s="49"/>
      <c r="M67" s="49"/>
    </row>
  </sheetData>
  <mergeCells count="25">
    <mergeCell ref="E33:E38"/>
    <mergeCell ref="A1:B1"/>
    <mergeCell ref="C1:F1"/>
    <mergeCell ref="A2:B2"/>
    <mergeCell ref="C2:F2"/>
    <mergeCell ref="A4:F4"/>
    <mergeCell ref="A5:F5"/>
    <mergeCell ref="A7:C7"/>
    <mergeCell ref="E7:E16"/>
    <mergeCell ref="A17:C17"/>
    <mergeCell ref="E18:E31"/>
    <mergeCell ref="E66:F66"/>
    <mergeCell ref="A39:B39"/>
    <mergeCell ref="A48:B48"/>
    <mergeCell ref="E49:E52"/>
    <mergeCell ref="A53:B53"/>
    <mergeCell ref="E54:E56"/>
    <mergeCell ref="D58:F58"/>
    <mergeCell ref="E40:E47"/>
    <mergeCell ref="E65:F65"/>
    <mergeCell ref="E59:F59"/>
    <mergeCell ref="A60:B60"/>
    <mergeCell ref="C60:D60"/>
    <mergeCell ref="E60:F60"/>
    <mergeCell ref="C65:D65"/>
  </mergeCells>
  <pageMargins left="0.56000000000000005" right="0.2" top="0.55000000000000004" bottom="0.34" header="0.38" footer="0.2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opLeftCell="A64" workbookViewId="0">
      <selection activeCell="H82" sqref="H82"/>
    </sheetView>
  </sheetViews>
  <sheetFormatPr defaultRowHeight="18.75" x14ac:dyDescent="0.3"/>
  <cols>
    <col min="1" max="1" width="5.28515625" customWidth="1"/>
    <col min="2" max="2" width="28.140625" customWidth="1"/>
    <col min="3" max="3" width="9" style="28" customWidth="1"/>
    <col min="4" max="4" width="13.5703125" customWidth="1"/>
    <col min="5" max="5" width="13.42578125" customWidth="1"/>
    <col min="6" max="6" width="24.285156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3"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276</v>
      </c>
      <c r="D3" s="265"/>
      <c r="E3" s="265"/>
      <c r="F3" s="265"/>
    </row>
    <row r="4" spans="1:13" ht="39.75" customHeight="1" x14ac:dyDescent="0.3">
      <c r="A4" s="261" t="s">
        <v>278</v>
      </c>
      <c r="B4" s="262"/>
      <c r="C4" s="262"/>
      <c r="D4" s="262"/>
      <c r="E4" s="262"/>
      <c r="F4" s="262"/>
    </row>
    <row r="5" spans="1:13" ht="43.5" customHeight="1" x14ac:dyDescent="0.3">
      <c r="A5" s="253" t="s">
        <v>233</v>
      </c>
      <c r="B5" s="253"/>
      <c r="C5" s="253"/>
      <c r="D5" s="253"/>
      <c r="E5" s="253"/>
      <c r="F5" s="253"/>
      <c r="G5" s="4"/>
      <c r="H5" s="4"/>
    </row>
    <row r="6" spans="1:13" ht="18.95" customHeight="1" x14ac:dyDescent="0.3">
      <c r="A6" s="5" t="s">
        <v>5</v>
      </c>
      <c r="B6" s="5" t="s">
        <v>6</v>
      </c>
      <c r="C6" s="5" t="s">
        <v>7</v>
      </c>
      <c r="D6" s="5" t="s">
        <v>8</v>
      </c>
      <c r="E6" s="5" t="s">
        <v>9</v>
      </c>
      <c r="F6" s="5" t="s">
        <v>10</v>
      </c>
    </row>
    <row r="7" spans="1:13" ht="18" customHeight="1" x14ac:dyDescent="0.3">
      <c r="A7" s="251" t="s">
        <v>11</v>
      </c>
      <c r="B7" s="254"/>
      <c r="C7" s="252"/>
      <c r="D7" s="8"/>
      <c r="E7" s="258"/>
      <c r="F7" s="7"/>
      <c r="G7" s="49" t="s">
        <v>198</v>
      </c>
      <c r="H7" s="68">
        <f>I14+M9</f>
        <v>1024780</v>
      </c>
    </row>
    <row r="8" spans="1:13" ht="15.95" customHeight="1" x14ac:dyDescent="0.3">
      <c r="A8" s="8">
        <v>1</v>
      </c>
      <c r="B8" s="36" t="s">
        <v>22</v>
      </c>
      <c r="C8" s="35" t="s">
        <v>12</v>
      </c>
      <c r="D8" s="9" t="s">
        <v>23</v>
      </c>
      <c r="E8" s="259"/>
      <c r="F8" s="7"/>
      <c r="G8" s="49">
        <v>60000</v>
      </c>
      <c r="H8" s="49">
        <f>D8*G8</f>
        <v>300000</v>
      </c>
    </row>
    <row r="9" spans="1:13" ht="15.95" customHeight="1" x14ac:dyDescent="0.3">
      <c r="A9" s="8">
        <v>2</v>
      </c>
      <c r="B9" s="7" t="s">
        <v>310</v>
      </c>
      <c r="C9" s="8" t="s">
        <v>36</v>
      </c>
      <c r="D9" s="9" t="s">
        <v>17</v>
      </c>
      <c r="E9" s="259"/>
      <c r="F9" s="7"/>
      <c r="G9" s="60">
        <v>20600</v>
      </c>
      <c r="H9" s="49">
        <f t="shared" ref="H9:H14" si="0">D9*G9</f>
        <v>20600</v>
      </c>
      <c r="J9" s="53" t="s">
        <v>192</v>
      </c>
      <c r="K9" s="50">
        <v>1</v>
      </c>
      <c r="L9" s="62">
        <v>80000</v>
      </c>
      <c r="M9" s="102">
        <f>K9*L9</f>
        <v>80000</v>
      </c>
    </row>
    <row r="10" spans="1:13" ht="15.95" customHeight="1" x14ac:dyDescent="0.3">
      <c r="A10" s="8">
        <v>3</v>
      </c>
      <c r="B10" s="7" t="s">
        <v>279</v>
      </c>
      <c r="C10" s="116" t="s">
        <v>20</v>
      </c>
      <c r="D10" s="9" t="s">
        <v>17</v>
      </c>
      <c r="E10" s="259"/>
      <c r="F10" s="7"/>
      <c r="G10" s="60">
        <v>20600</v>
      </c>
      <c r="H10" s="49">
        <f t="shared" si="0"/>
        <v>20600</v>
      </c>
      <c r="K10" s="53"/>
      <c r="M10" s="79"/>
    </row>
    <row r="11" spans="1:13" ht="15.95" customHeight="1" x14ac:dyDescent="0.3">
      <c r="A11" s="8">
        <v>4</v>
      </c>
      <c r="B11" s="42" t="s">
        <v>280</v>
      </c>
      <c r="C11" s="115" t="s">
        <v>36</v>
      </c>
      <c r="D11" s="44" t="s">
        <v>17</v>
      </c>
      <c r="E11" s="259"/>
      <c r="F11" s="7"/>
      <c r="G11" s="60">
        <v>185400</v>
      </c>
      <c r="H11" s="49">
        <f t="shared" si="0"/>
        <v>185400</v>
      </c>
      <c r="I11" s="67"/>
      <c r="J11" s="66"/>
      <c r="K11" s="65"/>
      <c r="M11" s="79"/>
    </row>
    <row r="12" spans="1:13" ht="15.95" customHeight="1" x14ac:dyDescent="0.3">
      <c r="A12" s="8">
        <v>5</v>
      </c>
      <c r="B12" s="42" t="s">
        <v>281</v>
      </c>
      <c r="C12" s="115" t="s">
        <v>36</v>
      </c>
      <c r="D12" s="44" t="s">
        <v>18</v>
      </c>
      <c r="E12" s="259"/>
      <c r="F12" s="7"/>
      <c r="G12" s="60">
        <v>72100</v>
      </c>
      <c r="H12" s="49">
        <f t="shared" si="0"/>
        <v>216300</v>
      </c>
      <c r="I12" s="67"/>
      <c r="J12" s="66"/>
      <c r="K12" s="65"/>
      <c r="M12" s="79"/>
    </row>
    <row r="13" spans="1:13" ht="15.95" customHeight="1" x14ac:dyDescent="0.3">
      <c r="A13" s="8">
        <v>6</v>
      </c>
      <c r="B13" s="42" t="s">
        <v>282</v>
      </c>
      <c r="C13" s="115" t="s">
        <v>36</v>
      </c>
      <c r="D13" s="44" t="s">
        <v>13</v>
      </c>
      <c r="E13" s="259"/>
      <c r="F13" s="7"/>
      <c r="G13" s="60">
        <v>80340</v>
      </c>
      <c r="H13" s="49">
        <f t="shared" si="0"/>
        <v>160680</v>
      </c>
      <c r="I13" s="67"/>
      <c r="J13" s="66"/>
      <c r="K13" s="65"/>
      <c r="M13" s="79"/>
    </row>
    <row r="14" spans="1:13" ht="15.95" customHeight="1" x14ac:dyDescent="0.3">
      <c r="A14" s="8">
        <v>7</v>
      </c>
      <c r="B14" s="42" t="s">
        <v>283</v>
      </c>
      <c r="C14" s="115" t="s">
        <v>14</v>
      </c>
      <c r="D14" s="44" t="s">
        <v>23</v>
      </c>
      <c r="E14" s="260"/>
      <c r="F14" s="7"/>
      <c r="G14" s="60">
        <v>8240</v>
      </c>
      <c r="H14" s="49">
        <f t="shared" si="0"/>
        <v>41200</v>
      </c>
      <c r="I14" s="67">
        <f>SUM(H8:H14)</f>
        <v>944780</v>
      </c>
      <c r="J14" s="66"/>
      <c r="K14" s="65"/>
      <c r="M14" s="79"/>
    </row>
    <row r="15" spans="1:13" ht="18" customHeight="1" x14ac:dyDescent="0.3">
      <c r="A15" s="251" t="s">
        <v>21</v>
      </c>
      <c r="B15" s="254"/>
      <c r="C15" s="252"/>
      <c r="D15" s="8"/>
      <c r="E15" s="7"/>
      <c r="F15" s="7"/>
      <c r="G15" s="49" t="s">
        <v>198</v>
      </c>
      <c r="H15" s="68">
        <f>I29+M20</f>
        <v>4065630</v>
      </c>
      <c r="K15" s="53"/>
      <c r="M15" s="79"/>
    </row>
    <row r="16" spans="1:13" ht="15.95" customHeight="1" x14ac:dyDescent="0.3">
      <c r="A16" s="8">
        <v>1</v>
      </c>
      <c r="B16" s="7" t="s">
        <v>183</v>
      </c>
      <c r="C16" s="35" t="s">
        <v>12</v>
      </c>
      <c r="D16" s="23">
        <v>15</v>
      </c>
      <c r="E16" s="300"/>
      <c r="F16" s="7" t="s">
        <v>184</v>
      </c>
      <c r="G16" s="74">
        <v>68000</v>
      </c>
      <c r="H16" s="49">
        <f t="shared" ref="H16:H81" si="1">D16*G16</f>
        <v>1020000</v>
      </c>
      <c r="I16" s="72"/>
      <c r="K16" s="53"/>
      <c r="M16" s="79"/>
    </row>
    <row r="17" spans="1:15" ht="15.95" customHeight="1" x14ac:dyDescent="0.3">
      <c r="A17" s="8">
        <v>2</v>
      </c>
      <c r="B17" s="7" t="s">
        <v>185</v>
      </c>
      <c r="C17" s="35" t="s">
        <v>12</v>
      </c>
      <c r="D17" s="23" t="s">
        <v>18</v>
      </c>
      <c r="E17" s="300"/>
      <c r="F17" s="7" t="s">
        <v>186</v>
      </c>
      <c r="G17" s="74">
        <v>60000</v>
      </c>
      <c r="H17" s="49">
        <f t="shared" si="1"/>
        <v>180000</v>
      </c>
      <c r="I17" s="72"/>
      <c r="K17" s="53"/>
      <c r="M17" s="79"/>
    </row>
    <row r="18" spans="1:15" ht="15.95" customHeight="1" x14ac:dyDescent="0.3">
      <c r="A18" s="8">
        <v>3</v>
      </c>
      <c r="B18" s="7" t="s">
        <v>40</v>
      </c>
      <c r="C18" s="35" t="s">
        <v>63</v>
      </c>
      <c r="D18" s="23" t="s">
        <v>13</v>
      </c>
      <c r="E18" s="300"/>
      <c r="F18" s="7"/>
      <c r="G18" s="74">
        <v>6180</v>
      </c>
      <c r="H18" s="49">
        <f t="shared" si="1"/>
        <v>12360</v>
      </c>
      <c r="I18" s="72"/>
      <c r="J18" s="53" t="s">
        <v>192</v>
      </c>
      <c r="K18" s="50">
        <v>2</v>
      </c>
      <c r="L18" s="62">
        <v>80000</v>
      </c>
      <c r="M18" s="102">
        <f>K18*L18</f>
        <v>160000</v>
      </c>
    </row>
    <row r="19" spans="1:15" ht="15.95" customHeight="1" x14ac:dyDescent="0.3">
      <c r="A19" s="8">
        <v>4</v>
      </c>
      <c r="B19" s="7" t="s">
        <v>290</v>
      </c>
      <c r="C19" s="35" t="s">
        <v>16</v>
      </c>
      <c r="D19" s="23" t="s">
        <v>18</v>
      </c>
      <c r="E19" s="300"/>
      <c r="F19" s="7"/>
      <c r="G19" s="74">
        <v>3090</v>
      </c>
      <c r="H19" s="49">
        <f t="shared" si="1"/>
        <v>9270</v>
      </c>
      <c r="J19" s="53" t="s">
        <v>352</v>
      </c>
      <c r="K19" s="53">
        <v>1</v>
      </c>
      <c r="L19" s="114">
        <v>521000</v>
      </c>
      <c r="M19" s="102">
        <f>K19*L19</f>
        <v>521000</v>
      </c>
    </row>
    <row r="20" spans="1:15" ht="15.95" customHeight="1" x14ac:dyDescent="0.3">
      <c r="A20" s="8">
        <v>5</v>
      </c>
      <c r="B20" s="7" t="s">
        <v>291</v>
      </c>
      <c r="C20" s="35" t="s">
        <v>16</v>
      </c>
      <c r="D20" s="23" t="s">
        <v>17</v>
      </c>
      <c r="E20" s="300"/>
      <c r="F20" s="7"/>
      <c r="G20" s="60">
        <v>14420</v>
      </c>
      <c r="H20" s="49">
        <f t="shared" si="1"/>
        <v>14420</v>
      </c>
      <c r="K20" s="53"/>
      <c r="L20" s="75"/>
      <c r="M20" s="102">
        <f>SUM(M18:M19)</f>
        <v>681000</v>
      </c>
    </row>
    <row r="21" spans="1:15" ht="15.95" customHeight="1" x14ac:dyDescent="0.3">
      <c r="A21" s="8">
        <v>6</v>
      </c>
      <c r="B21" s="7" t="s">
        <v>292</v>
      </c>
      <c r="C21" s="35" t="s">
        <v>14</v>
      </c>
      <c r="D21" s="23" t="s">
        <v>18</v>
      </c>
      <c r="E21" s="300"/>
      <c r="F21" s="7"/>
      <c r="G21" s="60">
        <v>8240</v>
      </c>
      <c r="H21" s="49">
        <f t="shared" si="1"/>
        <v>24720</v>
      </c>
      <c r="K21" s="53"/>
      <c r="L21" s="75"/>
      <c r="M21" s="79"/>
    </row>
    <row r="22" spans="1:15" ht="15.95" customHeight="1" x14ac:dyDescent="0.3">
      <c r="A22" s="8">
        <v>7</v>
      </c>
      <c r="B22" s="7" t="s">
        <v>92</v>
      </c>
      <c r="C22" s="35" t="s">
        <v>36</v>
      </c>
      <c r="D22" s="23" t="s">
        <v>23</v>
      </c>
      <c r="E22" s="300"/>
      <c r="F22" s="7"/>
      <c r="G22" s="60">
        <v>11330</v>
      </c>
      <c r="H22" s="49">
        <f t="shared" si="1"/>
        <v>56650</v>
      </c>
      <c r="K22" s="53"/>
      <c r="L22" s="75"/>
      <c r="M22" s="79"/>
    </row>
    <row r="23" spans="1:15" ht="15.95" customHeight="1" x14ac:dyDescent="0.3">
      <c r="A23" s="8">
        <v>8</v>
      </c>
      <c r="B23" s="7" t="s">
        <v>249</v>
      </c>
      <c r="C23" s="35" t="s">
        <v>36</v>
      </c>
      <c r="D23" s="23" t="s">
        <v>23</v>
      </c>
      <c r="E23" s="300"/>
      <c r="F23" s="7"/>
      <c r="G23" s="60">
        <v>12360</v>
      </c>
      <c r="H23" s="49">
        <f t="shared" si="1"/>
        <v>61800</v>
      </c>
      <c r="K23" s="53"/>
      <c r="N23" s="33"/>
    </row>
    <row r="24" spans="1:15" ht="15.95" customHeight="1" x14ac:dyDescent="0.3">
      <c r="A24" s="8">
        <v>9</v>
      </c>
      <c r="B24" s="7" t="s">
        <v>252</v>
      </c>
      <c r="C24" s="35" t="s">
        <v>36</v>
      </c>
      <c r="D24" s="23" t="s">
        <v>13</v>
      </c>
      <c r="E24" s="300"/>
      <c r="F24" s="7"/>
      <c r="G24" s="60">
        <v>14420</v>
      </c>
      <c r="H24" s="49">
        <f t="shared" si="1"/>
        <v>28840</v>
      </c>
      <c r="K24" s="53"/>
      <c r="M24" s="79"/>
      <c r="N24" s="31"/>
      <c r="O24" s="31"/>
    </row>
    <row r="25" spans="1:15" ht="15.95" customHeight="1" x14ac:dyDescent="0.3">
      <c r="A25" s="8">
        <v>10</v>
      </c>
      <c r="B25" s="7" t="s">
        <v>293</v>
      </c>
      <c r="C25" s="35" t="s">
        <v>25</v>
      </c>
      <c r="D25" s="23" t="s">
        <v>17</v>
      </c>
      <c r="E25" s="300"/>
      <c r="F25" s="14"/>
      <c r="G25" s="60">
        <v>33990</v>
      </c>
      <c r="H25" s="49">
        <f t="shared" si="1"/>
        <v>33990</v>
      </c>
      <c r="K25" s="53"/>
      <c r="N25" s="32"/>
    </row>
    <row r="26" spans="1:15" ht="15.95" customHeight="1" x14ac:dyDescent="0.3">
      <c r="A26" s="8">
        <v>11</v>
      </c>
      <c r="B26" s="7" t="s">
        <v>294</v>
      </c>
      <c r="C26" s="35" t="s">
        <v>26</v>
      </c>
      <c r="D26" s="23">
        <v>10</v>
      </c>
      <c r="E26" s="300"/>
      <c r="F26" s="14"/>
      <c r="G26" s="60">
        <v>3090</v>
      </c>
      <c r="H26" s="49">
        <f t="shared" si="1"/>
        <v>30900</v>
      </c>
      <c r="K26" s="53"/>
      <c r="N26" s="32"/>
    </row>
    <row r="27" spans="1:15" ht="15.95" customHeight="1" x14ac:dyDescent="0.3">
      <c r="A27" s="8">
        <v>12</v>
      </c>
      <c r="B27" s="7" t="s">
        <v>273</v>
      </c>
      <c r="C27" s="35" t="s">
        <v>14</v>
      </c>
      <c r="D27" s="23" t="s">
        <v>13</v>
      </c>
      <c r="E27" s="300"/>
      <c r="F27" s="8"/>
      <c r="G27" s="60">
        <v>18540</v>
      </c>
      <c r="H27" s="49">
        <f t="shared" si="1"/>
        <v>37080</v>
      </c>
      <c r="K27" s="53"/>
      <c r="M27" s="79"/>
      <c r="N27" s="26"/>
      <c r="O27" s="26"/>
    </row>
    <row r="28" spans="1:15" ht="15.95" customHeight="1" x14ac:dyDescent="0.3">
      <c r="A28" s="8">
        <v>13</v>
      </c>
      <c r="B28" s="7" t="s">
        <v>289</v>
      </c>
      <c r="C28" s="35" t="s">
        <v>14</v>
      </c>
      <c r="D28" s="23" t="s">
        <v>13</v>
      </c>
      <c r="E28" s="300"/>
      <c r="F28" s="8"/>
      <c r="G28" s="60">
        <v>18540</v>
      </c>
      <c r="H28" s="49">
        <f t="shared" si="1"/>
        <v>37080</v>
      </c>
      <c r="K28" s="53"/>
      <c r="M28" s="79"/>
      <c r="N28" s="26"/>
      <c r="O28" s="26"/>
    </row>
    <row r="29" spans="1:15" ht="15.95" customHeight="1" x14ac:dyDescent="0.3">
      <c r="A29" s="8">
        <v>14</v>
      </c>
      <c r="B29" s="7" t="s">
        <v>295</v>
      </c>
      <c r="C29" s="35" t="s">
        <v>36</v>
      </c>
      <c r="D29" s="23">
        <v>20</v>
      </c>
      <c r="E29" s="300"/>
      <c r="F29" s="8"/>
      <c r="G29" s="60">
        <v>2060</v>
      </c>
      <c r="H29" s="49">
        <f t="shared" si="1"/>
        <v>41200</v>
      </c>
      <c r="I29" s="67">
        <f>SUM(H16:H56)</f>
        <v>3384630</v>
      </c>
      <c r="K29" s="53"/>
      <c r="L29" s="81"/>
      <c r="M29" s="79"/>
    </row>
    <row r="30" spans="1:15" ht="15.95" customHeight="1" x14ac:dyDescent="0.3">
      <c r="A30" s="8">
        <v>15</v>
      </c>
      <c r="B30" s="7" t="s">
        <v>296</v>
      </c>
      <c r="C30" s="35" t="s">
        <v>36</v>
      </c>
      <c r="D30" s="23">
        <v>20</v>
      </c>
      <c r="E30" s="300"/>
      <c r="F30" s="8"/>
      <c r="G30" s="60">
        <v>3090</v>
      </c>
      <c r="H30" s="49">
        <f t="shared" si="1"/>
        <v>61800</v>
      </c>
      <c r="I30" s="67"/>
      <c r="K30" s="53"/>
      <c r="L30" s="81"/>
      <c r="M30" s="79"/>
    </row>
    <row r="31" spans="1:15" ht="15.95" customHeight="1" x14ac:dyDescent="0.3">
      <c r="A31" s="8">
        <v>16</v>
      </c>
      <c r="B31" s="7" t="s">
        <v>297</v>
      </c>
      <c r="C31" s="35" t="s">
        <v>20</v>
      </c>
      <c r="D31" s="23" t="s">
        <v>17</v>
      </c>
      <c r="E31" s="300"/>
      <c r="F31" s="8"/>
      <c r="G31" s="60">
        <v>36050</v>
      </c>
      <c r="H31" s="49">
        <f t="shared" si="1"/>
        <v>36050</v>
      </c>
      <c r="I31" s="67"/>
      <c r="K31" s="53"/>
      <c r="L31" s="81"/>
      <c r="M31" s="79"/>
    </row>
    <row r="32" spans="1:15" ht="15.95" customHeight="1" x14ac:dyDescent="0.3">
      <c r="A32" s="8">
        <v>17</v>
      </c>
      <c r="B32" s="7" t="s">
        <v>298</v>
      </c>
      <c r="C32" s="35" t="s">
        <v>20</v>
      </c>
      <c r="D32" s="23" t="s">
        <v>13</v>
      </c>
      <c r="E32" s="300"/>
      <c r="F32" s="8"/>
      <c r="G32" s="60">
        <v>5150</v>
      </c>
      <c r="H32" s="49">
        <f t="shared" si="1"/>
        <v>10300</v>
      </c>
      <c r="I32" s="67"/>
      <c r="K32" s="53"/>
      <c r="L32" s="81"/>
      <c r="M32" s="79"/>
    </row>
    <row r="33" spans="1:13" ht="15.95" customHeight="1" x14ac:dyDescent="0.3">
      <c r="A33" s="8">
        <v>18</v>
      </c>
      <c r="B33" s="7" t="s">
        <v>299</v>
      </c>
      <c r="C33" s="35" t="s">
        <v>20</v>
      </c>
      <c r="D33" s="23" t="s">
        <v>13</v>
      </c>
      <c r="E33" s="300"/>
      <c r="F33" s="8"/>
      <c r="G33" s="60">
        <v>6180</v>
      </c>
      <c r="H33" s="49">
        <f t="shared" si="1"/>
        <v>12360</v>
      </c>
      <c r="I33" s="67"/>
      <c r="K33" s="53"/>
      <c r="L33" s="81"/>
      <c r="M33" s="79"/>
    </row>
    <row r="34" spans="1:13" ht="15.95" customHeight="1" x14ac:dyDescent="0.3">
      <c r="A34" s="8">
        <v>19</v>
      </c>
      <c r="B34" s="7" t="s">
        <v>300</v>
      </c>
      <c r="C34" s="35" t="s">
        <v>41</v>
      </c>
      <c r="D34" s="23" t="s">
        <v>13</v>
      </c>
      <c r="E34" s="300"/>
      <c r="F34" s="8"/>
      <c r="G34" s="60">
        <v>2060</v>
      </c>
      <c r="H34" s="49">
        <f t="shared" si="1"/>
        <v>4120</v>
      </c>
      <c r="I34" s="67"/>
      <c r="K34" s="53"/>
      <c r="L34" s="81"/>
      <c r="M34" s="79"/>
    </row>
    <row r="35" spans="1:13" ht="15.95" customHeight="1" x14ac:dyDescent="0.3">
      <c r="A35" s="8">
        <v>20</v>
      </c>
      <c r="B35" s="7" t="s">
        <v>197</v>
      </c>
      <c r="C35" s="35" t="s">
        <v>41</v>
      </c>
      <c r="D35" s="23" t="s">
        <v>17</v>
      </c>
      <c r="E35" s="300"/>
      <c r="F35" s="8"/>
      <c r="G35" s="60">
        <v>12360</v>
      </c>
      <c r="H35" s="49">
        <f t="shared" si="1"/>
        <v>12360</v>
      </c>
      <c r="I35" s="67"/>
      <c r="K35" s="53"/>
      <c r="L35" s="81"/>
      <c r="M35" s="79"/>
    </row>
    <row r="36" spans="1:13" ht="15.95" customHeight="1" x14ac:dyDescent="0.3">
      <c r="A36" s="8">
        <v>21</v>
      </c>
      <c r="B36" s="7" t="s">
        <v>301</v>
      </c>
      <c r="C36" s="35" t="s">
        <v>41</v>
      </c>
      <c r="D36" s="23" t="s">
        <v>17</v>
      </c>
      <c r="E36" s="300"/>
      <c r="F36" s="8"/>
      <c r="G36" s="60">
        <v>6180</v>
      </c>
      <c r="H36" s="49">
        <f t="shared" si="1"/>
        <v>6180</v>
      </c>
      <c r="I36" s="67"/>
      <c r="K36" s="53"/>
      <c r="L36" s="81"/>
      <c r="M36" s="79"/>
    </row>
    <row r="37" spans="1:13" ht="15.95" customHeight="1" x14ac:dyDescent="0.3">
      <c r="A37" s="8">
        <v>22</v>
      </c>
      <c r="B37" s="7" t="s">
        <v>251</v>
      </c>
      <c r="C37" s="35" t="s">
        <v>41</v>
      </c>
      <c r="D37" s="23" t="s">
        <v>17</v>
      </c>
      <c r="E37" s="300"/>
      <c r="F37" s="8"/>
      <c r="G37" s="60">
        <v>9270</v>
      </c>
      <c r="H37" s="49">
        <f t="shared" si="1"/>
        <v>9270</v>
      </c>
      <c r="I37" s="67"/>
      <c r="K37" s="53"/>
      <c r="L37" s="81"/>
      <c r="M37" s="79"/>
    </row>
    <row r="38" spans="1:13" ht="15.95" customHeight="1" x14ac:dyDescent="0.3">
      <c r="A38" s="8">
        <v>23</v>
      </c>
      <c r="B38" s="7" t="s">
        <v>302</v>
      </c>
      <c r="C38" s="35" t="s">
        <v>14</v>
      </c>
      <c r="D38" s="23" t="s">
        <v>18</v>
      </c>
      <c r="E38" s="300"/>
      <c r="F38" s="8"/>
      <c r="G38" s="60">
        <v>4120</v>
      </c>
      <c r="H38" s="49">
        <f t="shared" si="1"/>
        <v>12360</v>
      </c>
      <c r="I38" s="67"/>
      <c r="K38" s="53"/>
      <c r="L38" s="81"/>
      <c r="M38" s="79"/>
    </row>
    <row r="39" spans="1:13" ht="15.95" customHeight="1" x14ac:dyDescent="0.3">
      <c r="A39" s="8">
        <v>24</v>
      </c>
      <c r="B39" s="7" t="s">
        <v>303</v>
      </c>
      <c r="C39" s="35" t="s">
        <v>14</v>
      </c>
      <c r="D39" s="23" t="s">
        <v>17</v>
      </c>
      <c r="E39" s="300"/>
      <c r="F39" s="8"/>
      <c r="G39" s="60">
        <v>3090</v>
      </c>
      <c r="H39" s="49">
        <f t="shared" si="1"/>
        <v>3090</v>
      </c>
      <c r="I39" s="67"/>
      <c r="K39" s="53"/>
      <c r="L39" s="81"/>
      <c r="M39" s="79"/>
    </row>
    <row r="40" spans="1:13" ht="15.95" customHeight="1" x14ac:dyDescent="0.3">
      <c r="A40" s="8">
        <v>25</v>
      </c>
      <c r="B40" s="7" t="s">
        <v>42</v>
      </c>
      <c r="C40" s="35" t="s">
        <v>304</v>
      </c>
      <c r="D40" s="23" t="s">
        <v>17</v>
      </c>
      <c r="E40" s="300"/>
      <c r="F40" s="8"/>
      <c r="G40" s="60">
        <v>61800</v>
      </c>
      <c r="H40" s="49">
        <f t="shared" si="1"/>
        <v>61800</v>
      </c>
      <c r="I40" s="67"/>
      <c r="K40" s="53"/>
      <c r="L40" s="81"/>
      <c r="M40" s="79"/>
    </row>
    <row r="41" spans="1:13" ht="15.95" customHeight="1" x14ac:dyDescent="0.3">
      <c r="A41" s="8">
        <v>26</v>
      </c>
      <c r="B41" s="7" t="s">
        <v>305</v>
      </c>
      <c r="C41" s="35" t="s">
        <v>285</v>
      </c>
      <c r="D41" s="23">
        <v>40</v>
      </c>
      <c r="E41" s="300"/>
      <c r="F41" s="8"/>
      <c r="G41" s="60">
        <v>1030</v>
      </c>
      <c r="H41" s="49">
        <f t="shared" si="1"/>
        <v>41200</v>
      </c>
      <c r="I41" s="67"/>
      <c r="K41" s="53"/>
      <c r="L41" s="81"/>
      <c r="M41" s="79"/>
    </row>
    <row r="42" spans="1:13" ht="15.95" customHeight="1" x14ac:dyDescent="0.3">
      <c r="A42" s="8">
        <v>27</v>
      </c>
      <c r="B42" s="7" t="s">
        <v>213</v>
      </c>
      <c r="C42" s="35" t="s">
        <v>26</v>
      </c>
      <c r="D42" s="23">
        <v>10</v>
      </c>
      <c r="E42" s="300"/>
      <c r="F42" s="8"/>
      <c r="G42" s="60">
        <v>3090</v>
      </c>
      <c r="H42" s="49">
        <f t="shared" si="1"/>
        <v>30900</v>
      </c>
      <c r="I42" s="67"/>
      <c r="K42" s="53"/>
      <c r="L42" s="81"/>
      <c r="M42" s="79"/>
    </row>
    <row r="43" spans="1:13" ht="15.95" customHeight="1" x14ac:dyDescent="0.3">
      <c r="A43" s="8">
        <v>28</v>
      </c>
      <c r="B43" s="7" t="s">
        <v>57</v>
      </c>
      <c r="C43" s="35" t="s">
        <v>16</v>
      </c>
      <c r="D43" s="23" t="s">
        <v>13</v>
      </c>
      <c r="E43" s="300"/>
      <c r="F43" s="8"/>
      <c r="G43" s="60">
        <v>4120</v>
      </c>
      <c r="H43" s="49">
        <f t="shared" si="1"/>
        <v>8240</v>
      </c>
      <c r="I43" s="67"/>
      <c r="K43" s="53"/>
      <c r="L43" s="81"/>
      <c r="M43" s="79"/>
    </row>
    <row r="44" spans="1:13" ht="15.95" customHeight="1" x14ac:dyDescent="0.3">
      <c r="A44" s="8">
        <v>29</v>
      </c>
      <c r="B44" s="7" t="s">
        <v>101</v>
      </c>
      <c r="C44" s="35" t="s">
        <v>16</v>
      </c>
      <c r="D44" s="23" t="s">
        <v>17</v>
      </c>
      <c r="E44" s="300"/>
      <c r="F44" s="8"/>
      <c r="G44" s="60">
        <v>6180</v>
      </c>
      <c r="H44" s="49">
        <f t="shared" si="1"/>
        <v>6180</v>
      </c>
      <c r="I44" s="67"/>
      <c r="K44" s="53"/>
      <c r="L44" s="81"/>
      <c r="M44" s="79"/>
    </row>
    <row r="45" spans="1:13" ht="15.95" customHeight="1" x14ac:dyDescent="0.3">
      <c r="A45" s="8">
        <v>30</v>
      </c>
      <c r="B45" s="7" t="s">
        <v>210</v>
      </c>
      <c r="C45" s="8" t="s">
        <v>16</v>
      </c>
      <c r="D45" s="11" t="s">
        <v>17</v>
      </c>
      <c r="E45" s="300"/>
      <c r="F45" s="8"/>
      <c r="G45" s="60">
        <v>8240</v>
      </c>
      <c r="H45" s="49">
        <f t="shared" si="1"/>
        <v>8240</v>
      </c>
      <c r="I45" s="67"/>
      <c r="K45" s="53"/>
      <c r="L45" s="81"/>
      <c r="M45" s="79"/>
    </row>
    <row r="46" spans="1:13" ht="15.95" customHeight="1" x14ac:dyDescent="0.3">
      <c r="A46" s="8">
        <v>31</v>
      </c>
      <c r="B46" s="7" t="s">
        <v>100</v>
      </c>
      <c r="C46" s="8" t="s">
        <v>16</v>
      </c>
      <c r="D46" s="11" t="s">
        <v>17</v>
      </c>
      <c r="E46" s="300"/>
      <c r="F46" s="8"/>
      <c r="G46" s="60">
        <v>20600</v>
      </c>
      <c r="H46" s="49">
        <f t="shared" si="1"/>
        <v>20600</v>
      </c>
      <c r="I46" s="67"/>
      <c r="K46" s="53"/>
      <c r="L46" s="81"/>
      <c r="M46" s="79"/>
    </row>
    <row r="47" spans="1:13" ht="15.95" customHeight="1" x14ac:dyDescent="0.3">
      <c r="A47" s="8">
        <v>32</v>
      </c>
      <c r="B47" s="7" t="s">
        <v>38</v>
      </c>
      <c r="C47" s="8" t="s">
        <v>14</v>
      </c>
      <c r="D47" s="9" t="s">
        <v>13</v>
      </c>
      <c r="E47" s="293"/>
      <c r="F47" s="8"/>
      <c r="G47" s="60">
        <v>33990</v>
      </c>
      <c r="H47" s="49">
        <f t="shared" si="1"/>
        <v>67980</v>
      </c>
      <c r="I47" s="67"/>
      <c r="K47" s="53"/>
      <c r="L47" s="81"/>
      <c r="M47" s="79"/>
    </row>
    <row r="48" spans="1:13" ht="15.95" customHeight="1" x14ac:dyDescent="0.3">
      <c r="A48" s="8">
        <v>33</v>
      </c>
      <c r="B48" s="7" t="s">
        <v>72</v>
      </c>
      <c r="C48" s="8" t="s">
        <v>25</v>
      </c>
      <c r="D48" s="11" t="s">
        <v>17</v>
      </c>
      <c r="E48" s="294"/>
      <c r="F48" s="8"/>
      <c r="G48" s="60">
        <v>27810</v>
      </c>
      <c r="H48" s="49">
        <f t="shared" si="1"/>
        <v>27810</v>
      </c>
      <c r="I48" s="67"/>
      <c r="K48" s="53"/>
      <c r="L48" s="81"/>
      <c r="M48" s="79"/>
    </row>
    <row r="49" spans="1:13" ht="15.95" customHeight="1" x14ac:dyDescent="0.3">
      <c r="A49" s="8">
        <v>34</v>
      </c>
      <c r="B49" s="7" t="s">
        <v>306</v>
      </c>
      <c r="C49" s="8" t="s">
        <v>14</v>
      </c>
      <c r="D49" s="9">
        <v>17</v>
      </c>
      <c r="E49" s="294"/>
      <c r="F49" s="8"/>
      <c r="G49" s="60">
        <v>38110</v>
      </c>
      <c r="H49" s="49">
        <f t="shared" si="1"/>
        <v>647870</v>
      </c>
      <c r="I49" s="67"/>
      <c r="K49" s="53"/>
      <c r="L49" s="81"/>
      <c r="M49" s="79"/>
    </row>
    <row r="50" spans="1:13" ht="15.95" customHeight="1" x14ac:dyDescent="0.3">
      <c r="A50" s="8">
        <v>35</v>
      </c>
      <c r="B50" s="7" t="s">
        <v>219</v>
      </c>
      <c r="C50" s="35" t="s">
        <v>25</v>
      </c>
      <c r="D50" s="23" t="s">
        <v>44</v>
      </c>
      <c r="E50" s="294"/>
      <c r="F50" s="8"/>
      <c r="G50" s="60">
        <v>29870</v>
      </c>
      <c r="H50" s="49">
        <f t="shared" si="1"/>
        <v>119480</v>
      </c>
      <c r="I50" s="67"/>
      <c r="K50" s="53"/>
      <c r="L50" s="81"/>
      <c r="M50" s="79"/>
    </row>
    <row r="51" spans="1:13" ht="15.95" customHeight="1" x14ac:dyDescent="0.3">
      <c r="A51" s="8">
        <v>36</v>
      </c>
      <c r="B51" s="7" t="s">
        <v>131</v>
      </c>
      <c r="C51" s="35" t="s">
        <v>26</v>
      </c>
      <c r="D51" s="23" t="s">
        <v>70</v>
      </c>
      <c r="E51" s="294"/>
      <c r="F51" s="8"/>
      <c r="G51" s="60">
        <v>44290</v>
      </c>
      <c r="H51" s="49">
        <f t="shared" si="1"/>
        <v>265740</v>
      </c>
      <c r="I51" s="67"/>
      <c r="K51" s="53"/>
      <c r="L51" s="81"/>
      <c r="M51" s="79"/>
    </row>
    <row r="52" spans="1:13" ht="15.95" customHeight="1" x14ac:dyDescent="0.3">
      <c r="A52" s="8">
        <v>37</v>
      </c>
      <c r="B52" s="7" t="s">
        <v>73</v>
      </c>
      <c r="C52" s="35" t="s">
        <v>25</v>
      </c>
      <c r="D52" s="23" t="s">
        <v>44</v>
      </c>
      <c r="E52" s="294"/>
      <c r="F52" s="8"/>
      <c r="G52" s="60">
        <v>30900</v>
      </c>
      <c r="H52" s="49">
        <f t="shared" si="1"/>
        <v>123600</v>
      </c>
      <c r="I52" s="67"/>
      <c r="K52" s="53"/>
      <c r="L52" s="81"/>
      <c r="M52" s="79"/>
    </row>
    <row r="53" spans="1:13" ht="15.95" customHeight="1" x14ac:dyDescent="0.3">
      <c r="A53" s="8">
        <v>38</v>
      </c>
      <c r="B53" s="7" t="s">
        <v>132</v>
      </c>
      <c r="C53" s="8" t="s">
        <v>25</v>
      </c>
      <c r="D53" s="11" t="s">
        <v>17</v>
      </c>
      <c r="E53" s="294"/>
      <c r="F53" s="8"/>
      <c r="G53" s="60">
        <v>31930</v>
      </c>
      <c r="H53" s="49">
        <f t="shared" si="1"/>
        <v>31930</v>
      </c>
      <c r="I53" s="67"/>
      <c r="K53" s="53"/>
      <c r="L53" s="81"/>
      <c r="M53" s="79"/>
    </row>
    <row r="54" spans="1:13" ht="15.95" customHeight="1" x14ac:dyDescent="0.3">
      <c r="A54" s="8">
        <v>39</v>
      </c>
      <c r="B54" s="7" t="s">
        <v>266</v>
      </c>
      <c r="C54" s="8" t="s">
        <v>25</v>
      </c>
      <c r="D54" s="11" t="s">
        <v>17</v>
      </c>
      <c r="E54" s="294"/>
      <c r="F54" s="8"/>
      <c r="G54" s="60">
        <v>24720</v>
      </c>
      <c r="H54" s="49">
        <f t="shared" si="1"/>
        <v>24720</v>
      </c>
      <c r="I54" s="67"/>
      <c r="K54" s="53"/>
      <c r="L54" s="81"/>
      <c r="M54" s="79"/>
    </row>
    <row r="55" spans="1:13" ht="15.95" customHeight="1" x14ac:dyDescent="0.3">
      <c r="A55" s="8">
        <v>40</v>
      </c>
      <c r="B55" s="7" t="s">
        <v>133</v>
      </c>
      <c r="C55" s="8" t="s">
        <v>25</v>
      </c>
      <c r="D55" s="11" t="s">
        <v>17</v>
      </c>
      <c r="E55" s="294"/>
      <c r="F55" s="8"/>
      <c r="G55" s="60">
        <v>53560</v>
      </c>
      <c r="H55" s="49">
        <f t="shared" si="1"/>
        <v>53560</v>
      </c>
      <c r="I55" s="67"/>
      <c r="K55" s="53"/>
      <c r="L55" s="81"/>
      <c r="M55" s="79"/>
    </row>
    <row r="56" spans="1:13" ht="15.95" customHeight="1" x14ac:dyDescent="0.3">
      <c r="A56" s="8">
        <v>41</v>
      </c>
      <c r="B56" s="7" t="s">
        <v>167</v>
      </c>
      <c r="C56" s="8" t="s">
        <v>25</v>
      </c>
      <c r="D56" s="11" t="s">
        <v>13</v>
      </c>
      <c r="E56" s="295"/>
      <c r="F56" s="8"/>
      <c r="G56" s="60">
        <v>44290</v>
      </c>
      <c r="H56" s="49">
        <f t="shared" si="1"/>
        <v>88580</v>
      </c>
      <c r="I56" s="67"/>
      <c r="K56" s="53"/>
      <c r="L56" s="81"/>
      <c r="M56" s="79"/>
    </row>
    <row r="57" spans="1:13" ht="18" customHeight="1" x14ac:dyDescent="0.3">
      <c r="A57" s="6" t="s">
        <v>28</v>
      </c>
      <c r="B57" s="6"/>
      <c r="C57" s="8"/>
      <c r="D57" s="8"/>
      <c r="E57" s="8"/>
      <c r="F57" s="14"/>
      <c r="G57" s="49" t="s">
        <v>198</v>
      </c>
      <c r="H57" s="68">
        <f>I63+M59</f>
        <v>739300</v>
      </c>
      <c r="K57" s="86"/>
      <c r="M57" s="79"/>
    </row>
    <row r="58" spans="1:13" ht="15.95" customHeight="1" x14ac:dyDescent="0.3">
      <c r="A58" s="8">
        <v>1</v>
      </c>
      <c r="B58" s="7" t="s">
        <v>22</v>
      </c>
      <c r="C58" s="8" t="s">
        <v>12</v>
      </c>
      <c r="D58" s="9" t="s">
        <v>18</v>
      </c>
      <c r="E58" s="258"/>
      <c r="F58" s="17"/>
      <c r="G58" s="49">
        <v>60000</v>
      </c>
      <c r="H58" s="49">
        <f t="shared" si="1"/>
        <v>180000</v>
      </c>
      <c r="K58" s="86"/>
      <c r="M58" s="102"/>
    </row>
    <row r="59" spans="1:13" ht="15.95" customHeight="1" x14ac:dyDescent="0.3">
      <c r="A59" s="8">
        <v>2</v>
      </c>
      <c r="B59" s="14" t="s">
        <v>268</v>
      </c>
      <c r="C59" s="8" t="s">
        <v>20</v>
      </c>
      <c r="D59" s="9" t="s">
        <v>23</v>
      </c>
      <c r="E59" s="259"/>
      <c r="F59" s="17"/>
      <c r="G59" s="60">
        <v>10300</v>
      </c>
      <c r="H59" s="49">
        <f t="shared" si="1"/>
        <v>51500</v>
      </c>
      <c r="J59" s="50" t="s">
        <v>192</v>
      </c>
      <c r="K59" s="50">
        <v>3</v>
      </c>
      <c r="L59" s="49">
        <v>80000</v>
      </c>
      <c r="M59" s="67">
        <f>K59*L59</f>
        <v>240000</v>
      </c>
    </row>
    <row r="60" spans="1:13" ht="15.95" customHeight="1" x14ac:dyDescent="0.3">
      <c r="A60" s="8">
        <v>3</v>
      </c>
      <c r="B60" s="45" t="s">
        <v>52</v>
      </c>
      <c r="C60" s="43" t="s">
        <v>14</v>
      </c>
      <c r="D60" s="44" t="s">
        <v>53</v>
      </c>
      <c r="E60" s="259"/>
      <c r="F60" s="17"/>
      <c r="G60" s="60">
        <v>3090</v>
      </c>
      <c r="H60" s="49">
        <f t="shared" si="1"/>
        <v>24720</v>
      </c>
    </row>
    <row r="61" spans="1:13" ht="15.95" customHeight="1" x14ac:dyDescent="0.3">
      <c r="A61" s="8">
        <v>4</v>
      </c>
      <c r="B61" s="46" t="s">
        <v>284</v>
      </c>
      <c r="C61" s="43" t="s">
        <v>20</v>
      </c>
      <c r="D61" s="44" t="s">
        <v>17</v>
      </c>
      <c r="E61" s="259"/>
      <c r="F61" s="17"/>
      <c r="G61" s="60">
        <v>36050</v>
      </c>
      <c r="H61" s="49">
        <f t="shared" si="1"/>
        <v>36050</v>
      </c>
    </row>
    <row r="62" spans="1:13" ht="15.95" customHeight="1" x14ac:dyDescent="0.3">
      <c r="A62" s="8">
        <v>5</v>
      </c>
      <c r="B62" s="45" t="s">
        <v>286</v>
      </c>
      <c r="C62" s="43" t="s">
        <v>20</v>
      </c>
      <c r="D62" s="44" t="s">
        <v>17</v>
      </c>
      <c r="E62" s="259"/>
      <c r="F62" s="17"/>
      <c r="G62" s="60">
        <v>72100</v>
      </c>
      <c r="H62" s="49">
        <f t="shared" si="1"/>
        <v>72100</v>
      </c>
    </row>
    <row r="63" spans="1:13" ht="15.95" customHeight="1" x14ac:dyDescent="0.3">
      <c r="A63" s="8">
        <v>6</v>
      </c>
      <c r="B63" s="47" t="s">
        <v>287</v>
      </c>
      <c r="C63" s="43" t="s">
        <v>14</v>
      </c>
      <c r="D63" s="44" t="s">
        <v>18</v>
      </c>
      <c r="E63" s="259"/>
      <c r="F63" s="17"/>
      <c r="G63" s="60">
        <v>4120</v>
      </c>
      <c r="H63" s="49">
        <f t="shared" si="1"/>
        <v>12360</v>
      </c>
      <c r="I63" s="67">
        <f>SUM(H58:H66)</f>
        <v>499300</v>
      </c>
    </row>
    <row r="64" spans="1:13" ht="15.95" customHeight="1" x14ac:dyDescent="0.3">
      <c r="A64" s="8">
        <v>7</v>
      </c>
      <c r="B64" s="47" t="s">
        <v>56</v>
      </c>
      <c r="C64" s="43" t="s">
        <v>16</v>
      </c>
      <c r="D64" s="44" t="s">
        <v>18</v>
      </c>
      <c r="E64" s="259"/>
      <c r="F64" s="17"/>
      <c r="G64" s="60">
        <v>3090</v>
      </c>
      <c r="H64" s="49">
        <f t="shared" si="1"/>
        <v>9270</v>
      </c>
      <c r="I64" s="67"/>
    </row>
    <row r="65" spans="1:15" ht="15.95" customHeight="1" x14ac:dyDescent="0.3">
      <c r="A65" s="8">
        <v>8</v>
      </c>
      <c r="B65" s="47" t="s">
        <v>113</v>
      </c>
      <c r="C65" s="43" t="s">
        <v>36</v>
      </c>
      <c r="D65" s="44" t="s">
        <v>17</v>
      </c>
      <c r="E65" s="259"/>
      <c r="F65" s="17"/>
      <c r="G65" s="60">
        <v>92700</v>
      </c>
      <c r="H65" s="49">
        <f t="shared" si="1"/>
        <v>92700</v>
      </c>
      <c r="I65" s="67"/>
    </row>
    <row r="66" spans="1:15" ht="15.95" customHeight="1" x14ac:dyDescent="0.3">
      <c r="A66" s="8">
        <v>9</v>
      </c>
      <c r="B66" s="47" t="s">
        <v>50</v>
      </c>
      <c r="C66" s="43" t="s">
        <v>16</v>
      </c>
      <c r="D66" s="44" t="s">
        <v>17</v>
      </c>
      <c r="E66" s="260"/>
      <c r="F66" s="17"/>
      <c r="G66" s="60">
        <v>20600</v>
      </c>
      <c r="H66" s="49">
        <f t="shared" si="1"/>
        <v>20600</v>
      </c>
      <c r="I66" s="67"/>
    </row>
    <row r="67" spans="1:15" s="50" customFormat="1" ht="18" customHeight="1" x14ac:dyDescent="0.3">
      <c r="A67" s="297" t="s">
        <v>91</v>
      </c>
      <c r="B67" s="297"/>
      <c r="C67" s="8"/>
      <c r="D67" s="9"/>
      <c r="E67" s="8"/>
      <c r="F67" s="14"/>
      <c r="G67" s="60" t="s">
        <v>198</v>
      </c>
      <c r="H67" s="68">
        <f>I68+M68</f>
        <v>483760</v>
      </c>
      <c r="N67"/>
      <c r="O67"/>
    </row>
    <row r="68" spans="1:15" s="50" customFormat="1" ht="15.95" customHeight="1" x14ac:dyDescent="0.3">
      <c r="A68" s="8">
        <v>1</v>
      </c>
      <c r="B68" s="25" t="s">
        <v>19</v>
      </c>
      <c r="C68" s="8" t="s">
        <v>36</v>
      </c>
      <c r="D68" s="9">
        <v>10</v>
      </c>
      <c r="E68" s="258"/>
      <c r="F68" s="14"/>
      <c r="G68" s="60">
        <v>3090</v>
      </c>
      <c r="H68" s="49">
        <f t="shared" ref="H68:H73" si="2">D68*G68</f>
        <v>30900</v>
      </c>
      <c r="I68" s="67">
        <f>SUM(H68:H73)</f>
        <v>403760</v>
      </c>
      <c r="J68" s="50" t="s">
        <v>192</v>
      </c>
      <c r="K68" s="50">
        <v>1</v>
      </c>
      <c r="L68" s="49">
        <v>80000</v>
      </c>
      <c r="M68" s="67">
        <f>K68*L68</f>
        <v>80000</v>
      </c>
      <c r="N68"/>
      <c r="O68"/>
    </row>
    <row r="69" spans="1:15" s="50" customFormat="1" ht="15.95" customHeight="1" x14ac:dyDescent="0.3">
      <c r="A69" s="8">
        <v>2</v>
      </c>
      <c r="B69" s="25" t="s">
        <v>33</v>
      </c>
      <c r="C69" s="8" t="s">
        <v>36</v>
      </c>
      <c r="D69" s="9">
        <v>10</v>
      </c>
      <c r="E69" s="259"/>
      <c r="F69" s="14"/>
      <c r="G69" s="60">
        <v>2060</v>
      </c>
      <c r="H69" s="49">
        <f t="shared" si="2"/>
        <v>20600</v>
      </c>
      <c r="I69" s="67"/>
      <c r="L69" s="49"/>
      <c r="M69" s="67"/>
      <c r="N69"/>
      <c r="O69"/>
    </row>
    <row r="70" spans="1:15" s="50" customFormat="1" ht="15.95" customHeight="1" x14ac:dyDescent="0.3">
      <c r="A70" s="8">
        <v>3</v>
      </c>
      <c r="B70" s="25" t="s">
        <v>307</v>
      </c>
      <c r="C70" s="8" t="s">
        <v>14</v>
      </c>
      <c r="D70" s="9" t="s">
        <v>18</v>
      </c>
      <c r="E70" s="259"/>
      <c r="F70" s="14"/>
      <c r="G70" s="60">
        <v>8240</v>
      </c>
      <c r="H70" s="49">
        <f t="shared" si="2"/>
        <v>24720</v>
      </c>
      <c r="I70" s="67"/>
      <c r="L70" s="49"/>
      <c r="M70" s="67"/>
      <c r="N70"/>
      <c r="O70"/>
    </row>
    <row r="71" spans="1:15" s="50" customFormat="1" ht="15.95" customHeight="1" x14ac:dyDescent="0.3">
      <c r="A71" s="8">
        <v>4</v>
      </c>
      <c r="B71" s="25" t="s">
        <v>308</v>
      </c>
      <c r="C71" s="8" t="s">
        <v>36</v>
      </c>
      <c r="D71" s="9" t="s">
        <v>17</v>
      </c>
      <c r="E71" s="259"/>
      <c r="F71" s="14"/>
      <c r="G71" s="60">
        <v>185400</v>
      </c>
      <c r="H71" s="49">
        <f t="shared" si="2"/>
        <v>185400</v>
      </c>
      <c r="I71" s="67"/>
      <c r="L71" s="49"/>
      <c r="M71" s="67"/>
      <c r="N71"/>
      <c r="O71"/>
    </row>
    <row r="72" spans="1:15" s="50" customFormat="1" ht="15.95" customHeight="1" x14ac:dyDescent="0.3">
      <c r="A72" s="8">
        <v>5</v>
      </c>
      <c r="B72" s="25" t="s">
        <v>250</v>
      </c>
      <c r="C72" s="8" t="s">
        <v>41</v>
      </c>
      <c r="D72" s="9" t="s">
        <v>13</v>
      </c>
      <c r="E72" s="259"/>
      <c r="F72" s="14"/>
      <c r="G72" s="60">
        <v>4120</v>
      </c>
      <c r="H72" s="49">
        <f t="shared" si="2"/>
        <v>8240</v>
      </c>
      <c r="I72" s="67"/>
      <c r="L72" s="49"/>
      <c r="M72" s="67"/>
      <c r="N72"/>
      <c r="O72"/>
    </row>
    <row r="73" spans="1:15" s="50" customFormat="1" ht="15.95" customHeight="1" x14ac:dyDescent="0.3">
      <c r="A73" s="8">
        <v>6</v>
      </c>
      <c r="B73" s="25" t="s">
        <v>309</v>
      </c>
      <c r="C73" s="8" t="s">
        <v>36</v>
      </c>
      <c r="D73" s="9" t="s">
        <v>13</v>
      </c>
      <c r="E73" s="260"/>
      <c r="F73" s="14"/>
      <c r="G73" s="60">
        <v>66950</v>
      </c>
      <c r="H73" s="49">
        <f t="shared" si="2"/>
        <v>133900</v>
      </c>
      <c r="I73" s="67"/>
      <c r="L73" s="49"/>
      <c r="M73" s="67"/>
      <c r="N73"/>
      <c r="O73"/>
    </row>
    <row r="74" spans="1:15" s="50" customFormat="1" ht="18" customHeight="1" x14ac:dyDescent="0.3">
      <c r="A74" s="280" t="s">
        <v>27</v>
      </c>
      <c r="B74" s="281"/>
      <c r="C74" s="8"/>
      <c r="D74" s="9"/>
      <c r="E74" s="8"/>
      <c r="F74" s="14"/>
      <c r="G74" s="60" t="s">
        <v>198</v>
      </c>
      <c r="H74" s="68">
        <f>SUM(I76)</f>
        <v>197250</v>
      </c>
      <c r="N74"/>
      <c r="O74"/>
    </row>
    <row r="75" spans="1:15" s="50" customFormat="1" ht="15.95" customHeight="1" x14ac:dyDescent="0.3">
      <c r="A75" s="8">
        <v>1</v>
      </c>
      <c r="B75" s="7" t="s">
        <v>33</v>
      </c>
      <c r="C75" s="8" t="s">
        <v>36</v>
      </c>
      <c r="D75" s="9">
        <v>15</v>
      </c>
      <c r="E75" s="259"/>
      <c r="F75" s="14"/>
      <c r="G75" s="60">
        <v>2060</v>
      </c>
      <c r="H75" s="49">
        <f t="shared" si="1"/>
        <v>30900</v>
      </c>
      <c r="N75"/>
      <c r="O75"/>
    </row>
    <row r="76" spans="1:15" s="50" customFormat="1" ht="15.95" customHeight="1" x14ac:dyDescent="0.3">
      <c r="A76" s="8">
        <v>2</v>
      </c>
      <c r="B76" s="7" t="s">
        <v>19</v>
      </c>
      <c r="C76" s="8" t="s">
        <v>36</v>
      </c>
      <c r="D76" s="9">
        <v>15</v>
      </c>
      <c r="E76" s="259"/>
      <c r="F76" s="14"/>
      <c r="G76" s="60">
        <v>3090</v>
      </c>
      <c r="H76" s="49">
        <f t="shared" si="1"/>
        <v>46350</v>
      </c>
      <c r="I76" s="67">
        <f>SUM(H75:H77)</f>
        <v>197250</v>
      </c>
      <c r="N76"/>
      <c r="O76"/>
    </row>
    <row r="77" spans="1:15" s="50" customFormat="1" ht="15.95" customHeight="1" x14ac:dyDescent="0.3">
      <c r="A77" s="8">
        <v>3</v>
      </c>
      <c r="B77" s="7" t="s">
        <v>22</v>
      </c>
      <c r="C77" s="8" t="s">
        <v>12</v>
      </c>
      <c r="D77" s="9" t="s">
        <v>13</v>
      </c>
      <c r="E77" s="259"/>
      <c r="F77" s="14"/>
      <c r="G77" s="60">
        <v>60000</v>
      </c>
      <c r="H77" s="49">
        <f t="shared" si="1"/>
        <v>120000</v>
      </c>
      <c r="I77" s="67"/>
      <c r="N77"/>
      <c r="O77"/>
    </row>
    <row r="78" spans="1:15" s="50" customFormat="1" ht="18" customHeight="1" x14ac:dyDescent="0.3">
      <c r="A78" s="280" t="s">
        <v>103</v>
      </c>
      <c r="B78" s="281"/>
      <c r="C78" s="8"/>
      <c r="D78" s="9"/>
      <c r="E78" s="8"/>
      <c r="F78" s="14"/>
      <c r="G78" s="60" t="s">
        <v>198</v>
      </c>
      <c r="H78" s="68">
        <f>I81</f>
        <v>80340</v>
      </c>
      <c r="N78"/>
      <c r="O78"/>
    </row>
    <row r="79" spans="1:15" s="50" customFormat="1" ht="15.95" customHeight="1" x14ac:dyDescent="0.3">
      <c r="A79" s="8">
        <v>1</v>
      </c>
      <c r="B79" s="7" t="s">
        <v>288</v>
      </c>
      <c r="C79" s="8" t="s">
        <v>26</v>
      </c>
      <c r="D79" s="9" t="s">
        <v>44</v>
      </c>
      <c r="E79" s="258"/>
      <c r="F79" s="14"/>
      <c r="G79" s="60">
        <v>3090</v>
      </c>
      <c r="H79" s="49">
        <f t="shared" si="1"/>
        <v>12360</v>
      </c>
      <c r="N79"/>
      <c r="O79"/>
    </row>
    <row r="80" spans="1:15" s="50" customFormat="1" ht="15.95" customHeight="1" x14ac:dyDescent="0.3">
      <c r="A80" s="8">
        <v>2</v>
      </c>
      <c r="B80" s="7" t="s">
        <v>289</v>
      </c>
      <c r="C80" s="8" t="s">
        <v>14</v>
      </c>
      <c r="D80" s="9" t="s">
        <v>13</v>
      </c>
      <c r="E80" s="259"/>
      <c r="F80" s="14"/>
      <c r="G80" s="60">
        <v>18540</v>
      </c>
      <c r="H80" s="49">
        <f t="shared" si="1"/>
        <v>37080</v>
      </c>
      <c r="N80"/>
      <c r="O80"/>
    </row>
    <row r="81" spans="1:15" s="50" customFormat="1" ht="15.95" customHeight="1" x14ac:dyDescent="0.3">
      <c r="A81" s="8">
        <v>3</v>
      </c>
      <c r="B81" s="7" t="s">
        <v>19</v>
      </c>
      <c r="C81" s="8" t="s">
        <v>36</v>
      </c>
      <c r="D81" s="9">
        <v>10</v>
      </c>
      <c r="E81" s="260"/>
      <c r="F81" s="14"/>
      <c r="G81" s="60">
        <v>3090</v>
      </c>
      <c r="H81" s="49">
        <f t="shared" si="1"/>
        <v>30900</v>
      </c>
      <c r="I81" s="67">
        <f>SUM(H79:H81)</f>
        <v>80340</v>
      </c>
      <c r="N81"/>
      <c r="O81"/>
    </row>
    <row r="82" spans="1:15" x14ac:dyDescent="0.3">
      <c r="A82" s="3"/>
      <c r="B82" s="3"/>
      <c r="C82" s="18"/>
      <c r="D82" s="18"/>
      <c r="E82" s="18"/>
      <c r="F82" s="3"/>
      <c r="H82" s="106">
        <f>H7+H15+H57+H67+H74+H78</f>
        <v>6591060</v>
      </c>
      <c r="I82" s="104">
        <f>I14+I29+I63+I68+I76+I81</f>
        <v>5510060</v>
      </c>
      <c r="J82" s="104">
        <f>M9+M20+M59+M68</f>
        <v>1081000</v>
      </c>
    </row>
    <row r="83" spans="1:15" ht="18" customHeight="1" x14ac:dyDescent="0.3">
      <c r="A83" s="3"/>
      <c r="B83" s="3"/>
      <c r="C83" s="18"/>
      <c r="D83" s="117"/>
      <c r="E83" s="117"/>
      <c r="F83" s="117"/>
      <c r="H83" s="105" t="s">
        <v>198</v>
      </c>
      <c r="I83" s="77" t="s">
        <v>199</v>
      </c>
      <c r="J83" s="77" t="s">
        <v>192</v>
      </c>
    </row>
    <row r="84" spans="1:15" x14ac:dyDescent="0.3">
      <c r="A84" s="249" t="s">
        <v>155</v>
      </c>
      <c r="B84" s="249"/>
      <c r="C84" s="18"/>
      <c r="D84" s="40"/>
      <c r="E84" s="249"/>
      <c r="F84" s="249"/>
    </row>
    <row r="85" spans="1:15" x14ac:dyDescent="0.3">
      <c r="A85" s="250" t="s">
        <v>31</v>
      </c>
      <c r="B85" s="250"/>
      <c r="C85" s="249" t="s">
        <v>311</v>
      </c>
      <c r="D85" s="249"/>
      <c r="E85" s="299" t="s">
        <v>313</v>
      </c>
      <c r="F85" s="299"/>
    </row>
    <row r="86" spans="1:15" x14ac:dyDescent="0.3">
      <c r="A86" s="3"/>
      <c r="B86" s="3"/>
      <c r="C86" s="18"/>
      <c r="D86" s="18"/>
      <c r="E86" s="20"/>
      <c r="F86" s="3"/>
    </row>
    <row r="87" spans="1:15" x14ac:dyDescent="0.3">
      <c r="A87" s="3"/>
      <c r="B87" s="3"/>
      <c r="C87" s="18"/>
      <c r="D87" s="18"/>
      <c r="E87" s="21"/>
      <c r="F87" s="3"/>
    </row>
    <row r="88" spans="1:15" x14ac:dyDescent="0.3">
      <c r="A88" s="3"/>
      <c r="B88" s="3"/>
      <c r="C88" s="18"/>
      <c r="D88" s="18"/>
      <c r="E88" s="20"/>
      <c r="F88" s="3"/>
    </row>
    <row r="89" spans="1:15" x14ac:dyDescent="0.3">
      <c r="A89" s="3"/>
      <c r="B89" s="3"/>
      <c r="C89" s="18"/>
      <c r="D89" s="18"/>
      <c r="E89" s="20"/>
      <c r="F89" s="3"/>
    </row>
    <row r="90" spans="1:15" x14ac:dyDescent="0.3">
      <c r="A90" s="249" t="s">
        <v>275</v>
      </c>
      <c r="B90" s="249"/>
      <c r="C90" s="249" t="s">
        <v>180</v>
      </c>
      <c r="D90" s="249"/>
      <c r="E90" s="249" t="s">
        <v>312</v>
      </c>
      <c r="F90" s="249"/>
    </row>
    <row r="91" spans="1:15" s="1" customFormat="1" x14ac:dyDescent="0.3">
      <c r="C91" s="27"/>
      <c r="D91" s="22"/>
      <c r="E91" s="249"/>
      <c r="F91" s="249"/>
      <c r="G91" s="49"/>
      <c r="H91" s="49"/>
      <c r="I91" s="50"/>
      <c r="J91" s="50"/>
      <c r="K91" s="49"/>
      <c r="L91" s="49"/>
      <c r="M91" s="49"/>
    </row>
    <row r="92" spans="1:15" s="1" customFormat="1" x14ac:dyDescent="0.3">
      <c r="A92" s="3"/>
      <c r="B92" s="3"/>
      <c r="C92" s="18"/>
      <c r="D92" s="18"/>
      <c r="E92" s="3"/>
      <c r="F92" s="3"/>
      <c r="G92" s="49"/>
      <c r="H92" s="49"/>
      <c r="I92" s="50"/>
      <c r="J92" s="50"/>
      <c r="K92" s="49"/>
      <c r="L92" s="49"/>
      <c r="M92" s="49"/>
    </row>
  </sheetData>
  <mergeCells count="28">
    <mergeCell ref="A5:F5"/>
    <mergeCell ref="E58:E66"/>
    <mergeCell ref="E16:E46"/>
    <mergeCell ref="A84:B84"/>
    <mergeCell ref="A7:C7"/>
    <mergeCell ref="E7:E14"/>
    <mergeCell ref="A15:C15"/>
    <mergeCell ref="A67:B67"/>
    <mergeCell ref="E68:E73"/>
    <mergeCell ref="A74:B74"/>
    <mergeCell ref="E75:E77"/>
    <mergeCell ref="A78:B78"/>
    <mergeCell ref="E79:E81"/>
    <mergeCell ref="E47:E56"/>
    <mergeCell ref="A1:B1"/>
    <mergeCell ref="C1:F1"/>
    <mergeCell ref="A2:B2"/>
    <mergeCell ref="C2:F2"/>
    <mergeCell ref="A4:F4"/>
    <mergeCell ref="C3:F3"/>
    <mergeCell ref="E91:F91"/>
    <mergeCell ref="E84:F84"/>
    <mergeCell ref="C85:D85"/>
    <mergeCell ref="A85:B85"/>
    <mergeCell ref="C90:D90"/>
    <mergeCell ref="E90:F90"/>
    <mergeCell ref="A90:B90"/>
    <mergeCell ref="E85:F85"/>
  </mergeCells>
  <pageMargins left="0.56000000000000005" right="0.2" top="0.55000000000000004" bottom="0.41" header="0.38" footer="0.26"/>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opLeftCell="A49" workbookViewId="0">
      <selection activeCell="B49" sqref="B49"/>
    </sheetView>
  </sheetViews>
  <sheetFormatPr defaultRowHeight="18.75" x14ac:dyDescent="0.3"/>
  <cols>
    <col min="1" max="1" width="5.28515625" customWidth="1"/>
    <col min="2" max="2" width="32" customWidth="1"/>
    <col min="3" max="3" width="8.42578125" style="28" customWidth="1"/>
    <col min="4" max="4" width="13.5703125" customWidth="1"/>
    <col min="5" max="5" width="13.42578125" customWidth="1"/>
    <col min="6" max="6" width="23"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276</v>
      </c>
      <c r="D3" s="265"/>
      <c r="E3" s="265"/>
      <c r="F3" s="265"/>
    </row>
    <row r="4" spans="1:13" ht="39.75" customHeight="1" x14ac:dyDescent="0.3">
      <c r="A4" s="261" t="s">
        <v>315</v>
      </c>
      <c r="B4" s="262"/>
      <c r="C4" s="262"/>
      <c r="D4" s="262"/>
      <c r="E4" s="262"/>
      <c r="F4" s="262"/>
    </row>
    <row r="5" spans="1:13" ht="43.5" customHeight="1" x14ac:dyDescent="0.3">
      <c r="A5" s="253" t="s">
        <v>233</v>
      </c>
      <c r="B5" s="253"/>
      <c r="C5" s="253"/>
      <c r="D5" s="253"/>
      <c r="E5" s="253"/>
      <c r="F5" s="253"/>
      <c r="G5" s="4"/>
      <c r="H5" s="4"/>
    </row>
    <row r="6" spans="1:13" ht="18.95" customHeight="1" x14ac:dyDescent="0.3">
      <c r="A6" s="5" t="s">
        <v>5</v>
      </c>
      <c r="B6" s="5" t="s">
        <v>6</v>
      </c>
      <c r="C6" s="5" t="s">
        <v>7</v>
      </c>
      <c r="D6" s="5" t="s">
        <v>8</v>
      </c>
      <c r="E6" s="5" t="s">
        <v>9</v>
      </c>
      <c r="F6" s="5" t="s">
        <v>10</v>
      </c>
    </row>
    <row r="7" spans="1:13" ht="18" customHeight="1" x14ac:dyDescent="0.3">
      <c r="A7" s="251" t="s">
        <v>11</v>
      </c>
      <c r="B7" s="254"/>
      <c r="C7" s="252"/>
      <c r="D7" s="8"/>
      <c r="E7" s="258"/>
      <c r="F7" s="7"/>
      <c r="G7" s="49" t="s">
        <v>198</v>
      </c>
      <c r="H7" s="68">
        <f>I13+M9</f>
        <v>476210</v>
      </c>
    </row>
    <row r="8" spans="1:13" ht="18" customHeight="1" x14ac:dyDescent="0.3">
      <c r="A8" s="8">
        <v>1</v>
      </c>
      <c r="B8" s="36" t="s">
        <v>316</v>
      </c>
      <c r="C8" s="35" t="s">
        <v>36</v>
      </c>
      <c r="D8" s="9" t="s">
        <v>13</v>
      </c>
      <c r="E8" s="259"/>
      <c r="F8" s="7"/>
      <c r="G8" s="49">
        <v>80340</v>
      </c>
      <c r="H8" s="49">
        <f t="shared" ref="H8:H13" si="0">D8*G8</f>
        <v>160680</v>
      </c>
    </row>
    <row r="9" spans="1:13" ht="18" customHeight="1" x14ac:dyDescent="0.3">
      <c r="A9" s="8">
        <v>2</v>
      </c>
      <c r="B9" s="7" t="s">
        <v>317</v>
      </c>
      <c r="C9" s="8" t="s">
        <v>14</v>
      </c>
      <c r="D9" s="9" t="s">
        <v>15</v>
      </c>
      <c r="E9" s="259"/>
      <c r="F9" s="7"/>
      <c r="G9" s="60">
        <v>3090</v>
      </c>
      <c r="H9" s="49">
        <f t="shared" si="0"/>
        <v>21630</v>
      </c>
      <c r="J9" s="53" t="s">
        <v>192</v>
      </c>
      <c r="K9" s="50">
        <v>2</v>
      </c>
      <c r="L9" s="62">
        <v>80000</v>
      </c>
      <c r="M9" s="102">
        <f>K9*L9</f>
        <v>160000</v>
      </c>
    </row>
    <row r="10" spans="1:13" ht="18" customHeight="1" x14ac:dyDescent="0.3">
      <c r="A10" s="8">
        <v>3</v>
      </c>
      <c r="B10" s="7" t="s">
        <v>141</v>
      </c>
      <c r="C10" s="116" t="s">
        <v>20</v>
      </c>
      <c r="D10" s="9" t="s">
        <v>18</v>
      </c>
      <c r="E10" s="259"/>
      <c r="F10" s="7"/>
      <c r="G10" s="60">
        <v>10300</v>
      </c>
      <c r="H10" s="49">
        <f t="shared" si="0"/>
        <v>30900</v>
      </c>
      <c r="K10" s="53"/>
      <c r="M10" s="79"/>
    </row>
    <row r="11" spans="1:13" ht="18" customHeight="1" x14ac:dyDescent="0.3">
      <c r="A11" s="8">
        <v>4</v>
      </c>
      <c r="B11" s="42" t="s">
        <v>344</v>
      </c>
      <c r="C11" s="115" t="s">
        <v>16</v>
      </c>
      <c r="D11" s="44" t="s">
        <v>17</v>
      </c>
      <c r="E11" s="259"/>
      <c r="F11" s="7"/>
      <c r="G11" s="60">
        <v>20600</v>
      </c>
      <c r="H11" s="49">
        <f t="shared" si="0"/>
        <v>20600</v>
      </c>
      <c r="I11" s="67"/>
      <c r="J11" s="66"/>
      <c r="K11" s="65"/>
      <c r="M11" s="79"/>
    </row>
    <row r="12" spans="1:13" ht="18" customHeight="1" x14ac:dyDescent="0.3">
      <c r="A12" s="8">
        <v>5</v>
      </c>
      <c r="B12" s="42" t="s">
        <v>343</v>
      </c>
      <c r="C12" s="115" t="s">
        <v>285</v>
      </c>
      <c r="D12" s="44">
        <v>20</v>
      </c>
      <c r="E12" s="259"/>
      <c r="F12" s="7"/>
      <c r="G12" s="60">
        <v>1030</v>
      </c>
      <c r="H12" s="49">
        <f t="shared" si="0"/>
        <v>20600</v>
      </c>
      <c r="I12" s="67"/>
      <c r="J12" s="66"/>
      <c r="K12" s="65"/>
      <c r="M12" s="79"/>
    </row>
    <row r="13" spans="1:13" ht="18" customHeight="1" x14ac:dyDescent="0.3">
      <c r="A13" s="8">
        <v>6</v>
      </c>
      <c r="B13" s="42" t="s">
        <v>318</v>
      </c>
      <c r="C13" s="115" t="s">
        <v>36</v>
      </c>
      <c r="D13" s="44" t="s">
        <v>23</v>
      </c>
      <c r="E13" s="260"/>
      <c r="F13" s="7"/>
      <c r="G13" s="60">
        <v>12360</v>
      </c>
      <c r="H13" s="49">
        <f t="shared" si="0"/>
        <v>61800</v>
      </c>
      <c r="I13" s="67">
        <f>SUM(H8:H13)</f>
        <v>316210</v>
      </c>
      <c r="J13" s="66"/>
      <c r="K13" s="65"/>
      <c r="M13" s="79"/>
    </row>
    <row r="14" spans="1:13" ht="18" customHeight="1" x14ac:dyDescent="0.3">
      <c r="A14" s="251" t="s">
        <v>21</v>
      </c>
      <c r="B14" s="254"/>
      <c r="C14" s="252"/>
      <c r="D14" s="8"/>
      <c r="E14" s="7"/>
      <c r="F14" s="7"/>
      <c r="G14" s="49" t="s">
        <v>198</v>
      </c>
      <c r="H14" s="68">
        <f>I28+M17</f>
        <v>2873710</v>
      </c>
      <c r="K14" s="53"/>
      <c r="M14" s="79"/>
    </row>
    <row r="15" spans="1:13" ht="18" customHeight="1" x14ac:dyDescent="0.3">
      <c r="A15" s="8">
        <v>1</v>
      </c>
      <c r="B15" s="7" t="s">
        <v>183</v>
      </c>
      <c r="C15" s="35" t="s">
        <v>12</v>
      </c>
      <c r="D15" s="23">
        <v>15</v>
      </c>
      <c r="E15" s="300"/>
      <c r="F15" s="7" t="s">
        <v>184</v>
      </c>
      <c r="G15" s="20">
        <v>68000</v>
      </c>
      <c r="H15" s="49">
        <f t="shared" ref="H15:H58" si="1">D15*G15</f>
        <v>1020000</v>
      </c>
      <c r="I15" s="72"/>
      <c r="K15" s="53"/>
      <c r="M15" s="79"/>
    </row>
    <row r="16" spans="1:13" ht="18" customHeight="1" x14ac:dyDescent="0.3">
      <c r="A16" s="8">
        <v>2</v>
      </c>
      <c r="B16" s="7" t="s">
        <v>185</v>
      </c>
      <c r="C16" s="35" t="s">
        <v>12</v>
      </c>
      <c r="D16" s="23" t="s">
        <v>18</v>
      </c>
      <c r="E16" s="300"/>
      <c r="F16" s="7" t="s">
        <v>186</v>
      </c>
      <c r="G16" s="20">
        <v>60000</v>
      </c>
      <c r="H16" s="49">
        <f t="shared" si="1"/>
        <v>180000</v>
      </c>
      <c r="I16" s="72"/>
      <c r="K16" s="53"/>
      <c r="M16" s="79"/>
    </row>
    <row r="17" spans="1:15" ht="18" customHeight="1" x14ac:dyDescent="0.3">
      <c r="A17" s="8">
        <v>3</v>
      </c>
      <c r="B17" s="7" t="s">
        <v>342</v>
      </c>
      <c r="C17" s="35" t="s">
        <v>285</v>
      </c>
      <c r="D17" s="23">
        <v>10</v>
      </c>
      <c r="E17" s="300"/>
      <c r="F17" s="7"/>
      <c r="G17" s="20">
        <v>1030</v>
      </c>
      <c r="H17" s="49">
        <f t="shared" si="1"/>
        <v>10300</v>
      </c>
      <c r="I17" s="72"/>
      <c r="J17" s="53" t="s">
        <v>192</v>
      </c>
      <c r="L17" s="62">
        <v>80000</v>
      </c>
      <c r="M17" s="102">
        <f>K17*L17</f>
        <v>0</v>
      </c>
    </row>
    <row r="18" spans="1:15" ht="18" customHeight="1" x14ac:dyDescent="0.3">
      <c r="A18" s="8">
        <v>4</v>
      </c>
      <c r="B18" s="7" t="s">
        <v>319</v>
      </c>
      <c r="C18" s="35" t="s">
        <v>14</v>
      </c>
      <c r="D18" s="23" t="s">
        <v>17</v>
      </c>
      <c r="E18" s="300"/>
      <c r="F18" s="7"/>
      <c r="G18" s="20">
        <v>6180</v>
      </c>
      <c r="H18" s="49">
        <f t="shared" si="1"/>
        <v>6180</v>
      </c>
      <c r="K18" s="53"/>
      <c r="L18" s="114"/>
      <c r="M18" s="102"/>
    </row>
    <row r="19" spans="1:15" ht="18" customHeight="1" x14ac:dyDescent="0.3">
      <c r="A19" s="8">
        <v>5</v>
      </c>
      <c r="B19" s="7" t="s">
        <v>290</v>
      </c>
      <c r="C19" s="35" t="s">
        <v>16</v>
      </c>
      <c r="D19" s="23" t="s">
        <v>18</v>
      </c>
      <c r="E19" s="300"/>
      <c r="F19" s="7"/>
      <c r="G19" s="20">
        <v>3090</v>
      </c>
      <c r="H19" s="49">
        <f t="shared" si="1"/>
        <v>9270</v>
      </c>
      <c r="K19" s="53"/>
      <c r="L19" s="75"/>
      <c r="M19" s="102">
        <f>SUM(M17:M18)</f>
        <v>0</v>
      </c>
    </row>
    <row r="20" spans="1:15" ht="18" customHeight="1" x14ac:dyDescent="0.3">
      <c r="A20" s="8">
        <v>6</v>
      </c>
      <c r="B20" s="7" t="s">
        <v>320</v>
      </c>
      <c r="C20" s="35" t="s">
        <v>321</v>
      </c>
      <c r="D20" s="23" t="s">
        <v>17</v>
      </c>
      <c r="E20" s="300"/>
      <c r="F20" s="7" t="s">
        <v>338</v>
      </c>
      <c r="G20" s="20">
        <v>70000</v>
      </c>
      <c r="H20" s="49">
        <f t="shared" si="1"/>
        <v>70000</v>
      </c>
      <c r="K20" s="53"/>
      <c r="L20" s="75"/>
      <c r="M20" s="79"/>
    </row>
    <row r="21" spans="1:15" ht="18" customHeight="1" x14ac:dyDescent="0.3">
      <c r="A21" s="8">
        <v>7</v>
      </c>
      <c r="B21" s="7" t="s">
        <v>344</v>
      </c>
      <c r="C21" s="35" t="s">
        <v>16</v>
      </c>
      <c r="D21" s="23" t="s">
        <v>18</v>
      </c>
      <c r="E21" s="300"/>
      <c r="F21" s="7"/>
      <c r="G21" s="20">
        <v>20600</v>
      </c>
      <c r="H21" s="49">
        <f t="shared" si="1"/>
        <v>61800</v>
      </c>
      <c r="K21" s="53"/>
      <c r="L21" s="75"/>
      <c r="M21" s="79"/>
    </row>
    <row r="22" spans="1:15" ht="18" customHeight="1" x14ac:dyDescent="0.3">
      <c r="A22" s="8">
        <v>8</v>
      </c>
      <c r="B22" s="7" t="s">
        <v>322</v>
      </c>
      <c r="C22" s="35" t="s">
        <v>26</v>
      </c>
      <c r="D22" s="23" t="s">
        <v>70</v>
      </c>
      <c r="E22" s="300"/>
      <c r="F22" s="7"/>
      <c r="G22" s="20">
        <v>44290</v>
      </c>
      <c r="H22" s="49">
        <f t="shared" si="1"/>
        <v>265740</v>
      </c>
      <c r="K22" s="53"/>
      <c r="N22" s="33"/>
    </row>
    <row r="23" spans="1:15" ht="18" customHeight="1" x14ac:dyDescent="0.3">
      <c r="A23" s="8">
        <v>9</v>
      </c>
      <c r="B23" s="7" t="s">
        <v>323</v>
      </c>
      <c r="C23" s="35" t="s">
        <v>25</v>
      </c>
      <c r="D23" s="23" t="s">
        <v>44</v>
      </c>
      <c r="E23" s="300"/>
      <c r="F23" s="7"/>
      <c r="G23" s="20">
        <v>29870</v>
      </c>
      <c r="H23" s="49">
        <f t="shared" si="1"/>
        <v>119480</v>
      </c>
      <c r="K23" s="53"/>
      <c r="M23" s="79"/>
      <c r="N23" s="31"/>
      <c r="O23" s="31"/>
    </row>
    <row r="24" spans="1:15" ht="18" customHeight="1" x14ac:dyDescent="0.3">
      <c r="A24" s="8">
        <v>10</v>
      </c>
      <c r="B24" s="7" t="s">
        <v>324</v>
      </c>
      <c r="C24" s="35" t="s">
        <v>25</v>
      </c>
      <c r="D24" s="23" t="s">
        <v>44</v>
      </c>
      <c r="E24" s="300"/>
      <c r="F24" s="14"/>
      <c r="G24" s="20">
        <v>30900</v>
      </c>
      <c r="H24" s="49">
        <f t="shared" si="1"/>
        <v>123600</v>
      </c>
      <c r="K24" s="53"/>
      <c r="N24" s="32"/>
    </row>
    <row r="25" spans="1:15" ht="18" customHeight="1" x14ac:dyDescent="0.3">
      <c r="A25" s="8">
        <v>11</v>
      </c>
      <c r="B25" s="7" t="s">
        <v>325</v>
      </c>
      <c r="C25" s="35" t="s">
        <v>25</v>
      </c>
      <c r="D25" s="23" t="s">
        <v>17</v>
      </c>
      <c r="E25" s="300"/>
      <c r="F25" s="14"/>
      <c r="G25" s="20">
        <v>27810</v>
      </c>
      <c r="H25" s="49">
        <f t="shared" si="1"/>
        <v>27810</v>
      </c>
      <c r="K25" s="53"/>
      <c r="N25" s="32"/>
    </row>
    <row r="26" spans="1:15" ht="18" customHeight="1" x14ac:dyDescent="0.3">
      <c r="A26" s="8">
        <v>12</v>
      </c>
      <c r="B26" s="7" t="s">
        <v>326</v>
      </c>
      <c r="C26" s="35" t="s">
        <v>327</v>
      </c>
      <c r="D26" s="23" t="s">
        <v>17</v>
      </c>
      <c r="E26" s="300"/>
      <c r="F26" s="8"/>
      <c r="G26" s="20">
        <v>33990</v>
      </c>
      <c r="H26" s="49">
        <f t="shared" si="1"/>
        <v>33990</v>
      </c>
      <c r="K26" s="53"/>
      <c r="M26" s="79"/>
      <c r="N26" s="26"/>
      <c r="O26" s="26"/>
    </row>
    <row r="27" spans="1:15" ht="18" customHeight="1" x14ac:dyDescent="0.3">
      <c r="A27" s="8">
        <v>13</v>
      </c>
      <c r="B27" s="7" t="s">
        <v>328</v>
      </c>
      <c r="C27" s="35" t="s">
        <v>327</v>
      </c>
      <c r="D27" s="23" t="s">
        <v>17</v>
      </c>
      <c r="E27" s="300"/>
      <c r="F27" s="8"/>
      <c r="G27" s="20">
        <v>33990</v>
      </c>
      <c r="H27" s="49">
        <f t="shared" si="1"/>
        <v>33990</v>
      </c>
      <c r="K27" s="53"/>
      <c r="M27" s="79"/>
      <c r="N27" s="26"/>
      <c r="O27" s="26"/>
    </row>
    <row r="28" spans="1:15" ht="18" customHeight="1" x14ac:dyDescent="0.3">
      <c r="A28" s="8">
        <v>14</v>
      </c>
      <c r="B28" s="7" t="s">
        <v>329</v>
      </c>
      <c r="C28" s="35" t="s">
        <v>25</v>
      </c>
      <c r="D28" s="23" t="s">
        <v>17</v>
      </c>
      <c r="E28" s="300"/>
      <c r="F28" s="8"/>
      <c r="G28" s="20">
        <v>24720</v>
      </c>
      <c r="H28" s="49">
        <f t="shared" si="1"/>
        <v>24720</v>
      </c>
      <c r="I28" s="67">
        <f>SUM(H15:H31)</f>
        <v>2873710</v>
      </c>
      <c r="K28" s="53"/>
      <c r="L28" s="81"/>
      <c r="M28" s="79"/>
    </row>
    <row r="29" spans="1:15" ht="18" customHeight="1" x14ac:dyDescent="0.3">
      <c r="A29" s="8">
        <v>15</v>
      </c>
      <c r="B29" s="7" t="s">
        <v>330</v>
      </c>
      <c r="C29" s="8" t="s">
        <v>25</v>
      </c>
      <c r="D29" s="9" t="s">
        <v>17</v>
      </c>
      <c r="E29" s="300"/>
      <c r="F29" s="8"/>
      <c r="G29" s="20">
        <v>27810</v>
      </c>
      <c r="H29" s="49">
        <f t="shared" si="1"/>
        <v>27810</v>
      </c>
      <c r="I29" s="67"/>
      <c r="K29" s="53"/>
      <c r="L29" s="81"/>
      <c r="M29" s="79"/>
    </row>
    <row r="30" spans="1:15" ht="18" customHeight="1" x14ac:dyDescent="0.3">
      <c r="A30" s="8">
        <v>16</v>
      </c>
      <c r="B30" s="7" t="s">
        <v>164</v>
      </c>
      <c r="C30" s="8" t="s">
        <v>331</v>
      </c>
      <c r="D30" s="9" t="s">
        <v>23</v>
      </c>
      <c r="E30" s="300"/>
      <c r="F30" s="8"/>
      <c r="G30" s="20">
        <v>4120</v>
      </c>
      <c r="H30" s="49">
        <f t="shared" si="1"/>
        <v>20600</v>
      </c>
      <c r="I30" s="67"/>
      <c r="K30" s="53"/>
      <c r="L30" s="81"/>
      <c r="M30" s="79"/>
    </row>
    <row r="31" spans="1:15" ht="18" customHeight="1" x14ac:dyDescent="0.3">
      <c r="A31" s="8">
        <v>17</v>
      </c>
      <c r="B31" s="7" t="s">
        <v>306</v>
      </c>
      <c r="C31" s="8" t="s">
        <v>14</v>
      </c>
      <c r="D31" s="9">
        <v>22</v>
      </c>
      <c r="E31" s="300"/>
      <c r="F31" s="8"/>
      <c r="G31" s="20">
        <v>38110</v>
      </c>
      <c r="H31" s="49">
        <f t="shared" si="1"/>
        <v>838420</v>
      </c>
      <c r="I31" s="67"/>
      <c r="K31" s="53"/>
      <c r="L31" s="81"/>
      <c r="M31" s="79"/>
    </row>
    <row r="32" spans="1:15" ht="18" customHeight="1" x14ac:dyDescent="0.3">
      <c r="A32" s="6" t="s">
        <v>28</v>
      </c>
      <c r="B32" s="6"/>
      <c r="C32" s="8"/>
      <c r="D32" s="8"/>
      <c r="E32" s="8"/>
      <c r="F32" s="14"/>
      <c r="G32" s="49" t="s">
        <v>198</v>
      </c>
      <c r="H32" s="68">
        <f>I38+M33</f>
        <v>1013380</v>
      </c>
      <c r="K32" s="86"/>
      <c r="M32" s="79"/>
    </row>
    <row r="33" spans="1:15" ht="15.95" customHeight="1" x14ac:dyDescent="0.3">
      <c r="A33" s="8">
        <v>1</v>
      </c>
      <c r="B33" s="7" t="s">
        <v>22</v>
      </c>
      <c r="C33" s="8" t="s">
        <v>12</v>
      </c>
      <c r="D33" s="9">
        <v>10</v>
      </c>
      <c r="E33" s="258"/>
      <c r="F33" s="17"/>
      <c r="G33" s="49">
        <v>60000</v>
      </c>
      <c r="H33" s="49">
        <f t="shared" si="1"/>
        <v>600000</v>
      </c>
      <c r="J33" s="53" t="s">
        <v>192</v>
      </c>
      <c r="K33" s="50">
        <v>2</v>
      </c>
      <c r="L33" s="62">
        <v>80000</v>
      </c>
      <c r="M33" s="102">
        <f>K33*L33</f>
        <v>160000</v>
      </c>
    </row>
    <row r="34" spans="1:15" ht="15.95" customHeight="1" x14ac:dyDescent="0.3">
      <c r="A34" s="8">
        <v>2</v>
      </c>
      <c r="B34" s="7" t="s">
        <v>332</v>
      </c>
      <c r="C34" s="8" t="s">
        <v>36</v>
      </c>
      <c r="D34" s="9" t="s">
        <v>13</v>
      </c>
      <c r="E34" s="259"/>
      <c r="F34" s="17"/>
      <c r="G34" s="60">
        <v>20600</v>
      </c>
      <c r="H34" s="49">
        <f t="shared" si="1"/>
        <v>41200</v>
      </c>
      <c r="K34" s="53"/>
      <c r="L34" s="114"/>
      <c r="M34" s="102"/>
    </row>
    <row r="35" spans="1:15" ht="15.95" customHeight="1" x14ac:dyDescent="0.3">
      <c r="A35" s="8">
        <v>3</v>
      </c>
      <c r="B35" s="45" t="s">
        <v>317</v>
      </c>
      <c r="C35" s="43" t="s">
        <v>14</v>
      </c>
      <c r="D35" s="44" t="s">
        <v>53</v>
      </c>
      <c r="E35" s="259"/>
      <c r="F35" s="17"/>
      <c r="G35" s="60">
        <v>3090</v>
      </c>
      <c r="H35" s="49">
        <f t="shared" si="1"/>
        <v>24720</v>
      </c>
      <c r="K35" s="53"/>
      <c r="L35" s="75"/>
      <c r="M35" s="102">
        <f>SUM(M33:M34)</f>
        <v>160000</v>
      </c>
    </row>
    <row r="36" spans="1:15" ht="15.95" customHeight="1" x14ac:dyDescent="0.3">
      <c r="A36" s="8">
        <v>4</v>
      </c>
      <c r="B36" s="46" t="s">
        <v>333</v>
      </c>
      <c r="C36" s="43" t="s">
        <v>36</v>
      </c>
      <c r="D36" s="44">
        <v>10</v>
      </c>
      <c r="E36" s="259"/>
      <c r="F36" s="17"/>
      <c r="G36" s="60">
        <v>13390</v>
      </c>
      <c r="H36" s="49">
        <f t="shared" si="1"/>
        <v>133900</v>
      </c>
    </row>
    <row r="37" spans="1:15" ht="15.95" customHeight="1" x14ac:dyDescent="0.3">
      <c r="A37" s="8">
        <v>5</v>
      </c>
      <c r="B37" s="45" t="s">
        <v>334</v>
      </c>
      <c r="C37" s="43" t="s">
        <v>335</v>
      </c>
      <c r="D37" s="44" t="s">
        <v>18</v>
      </c>
      <c r="E37" s="259"/>
      <c r="F37" s="17"/>
      <c r="G37" s="60">
        <v>4120</v>
      </c>
      <c r="H37" s="49">
        <f t="shared" si="1"/>
        <v>12360</v>
      </c>
    </row>
    <row r="38" spans="1:15" ht="15.95" customHeight="1" x14ac:dyDescent="0.3">
      <c r="A38" s="8">
        <v>6</v>
      </c>
      <c r="B38" s="119" t="s">
        <v>336</v>
      </c>
      <c r="C38" s="43" t="s">
        <v>136</v>
      </c>
      <c r="D38" s="44" t="s">
        <v>17</v>
      </c>
      <c r="E38" s="259"/>
      <c r="F38" s="17"/>
      <c r="G38" s="60">
        <v>41200</v>
      </c>
      <c r="H38" s="49">
        <f t="shared" si="1"/>
        <v>41200</v>
      </c>
      <c r="I38" s="67">
        <f>SUM(H33:H38)</f>
        <v>853380</v>
      </c>
    </row>
    <row r="39" spans="1:15" ht="15.95" customHeight="1" x14ac:dyDescent="0.3">
      <c r="A39" s="8">
        <v>7</v>
      </c>
      <c r="B39" s="47" t="s">
        <v>56</v>
      </c>
      <c r="C39" s="43" t="s">
        <v>16</v>
      </c>
      <c r="D39" s="44" t="s">
        <v>18</v>
      </c>
      <c r="E39" s="259"/>
      <c r="F39" s="17"/>
      <c r="G39" s="60">
        <v>3090</v>
      </c>
      <c r="H39" s="49">
        <f t="shared" si="1"/>
        <v>9270</v>
      </c>
      <c r="I39" s="67"/>
    </row>
    <row r="40" spans="1:15" ht="15.95" customHeight="1" x14ac:dyDescent="0.3">
      <c r="A40" s="8">
        <v>8</v>
      </c>
      <c r="B40" s="47" t="s">
        <v>337</v>
      </c>
      <c r="C40" s="43" t="s">
        <v>36</v>
      </c>
      <c r="D40" s="44" t="s">
        <v>17</v>
      </c>
      <c r="E40" s="259"/>
      <c r="F40" s="17"/>
      <c r="G40" s="60">
        <v>23690</v>
      </c>
      <c r="H40" s="49">
        <f t="shared" si="1"/>
        <v>23690</v>
      </c>
      <c r="I40" s="67"/>
    </row>
    <row r="41" spans="1:15" ht="15.95" customHeight="1" x14ac:dyDescent="0.3">
      <c r="A41" s="8">
        <v>9</v>
      </c>
      <c r="B41" s="47" t="s">
        <v>242</v>
      </c>
      <c r="C41" s="43" t="s">
        <v>36</v>
      </c>
      <c r="D41" s="44" t="s">
        <v>13</v>
      </c>
      <c r="E41" s="259"/>
      <c r="F41" s="17"/>
      <c r="G41" s="60">
        <v>3090</v>
      </c>
      <c r="H41" s="49">
        <f t="shared" si="1"/>
        <v>6180</v>
      </c>
      <c r="I41" s="67"/>
    </row>
    <row r="42" spans="1:15" ht="15.95" customHeight="1" x14ac:dyDescent="0.3">
      <c r="A42" s="8">
        <v>10</v>
      </c>
      <c r="B42" s="47" t="s">
        <v>344</v>
      </c>
      <c r="C42" s="43" t="s">
        <v>16</v>
      </c>
      <c r="D42" s="44" t="s">
        <v>17</v>
      </c>
      <c r="E42" s="260"/>
      <c r="F42" s="17"/>
      <c r="G42" s="60">
        <v>20600</v>
      </c>
      <c r="H42" s="49">
        <f t="shared" si="1"/>
        <v>20600</v>
      </c>
      <c r="I42" s="67"/>
    </row>
    <row r="43" spans="1:15" s="50" customFormat="1" ht="18" customHeight="1" x14ac:dyDescent="0.3">
      <c r="A43" s="297" t="s">
        <v>91</v>
      </c>
      <c r="B43" s="297"/>
      <c r="C43" s="8"/>
      <c r="D43" s="9"/>
      <c r="E43" s="8"/>
      <c r="F43" s="14"/>
      <c r="G43" s="60" t="s">
        <v>198</v>
      </c>
      <c r="H43" s="68">
        <f>I44+M44</f>
        <v>96480</v>
      </c>
      <c r="N43"/>
      <c r="O43"/>
    </row>
    <row r="44" spans="1:15" s="50" customFormat="1" ht="18" customHeight="1" x14ac:dyDescent="0.3">
      <c r="A44" s="8">
        <v>1</v>
      </c>
      <c r="B44" s="25" t="s">
        <v>210</v>
      </c>
      <c r="C44" s="8" t="s">
        <v>16</v>
      </c>
      <c r="D44" s="9" t="s">
        <v>13</v>
      </c>
      <c r="E44" s="258"/>
      <c r="F44" s="14"/>
      <c r="G44" s="60">
        <v>8240</v>
      </c>
      <c r="H44" s="49">
        <f>D44*G44</f>
        <v>16480</v>
      </c>
      <c r="I44" s="67">
        <f>SUM(H44)</f>
        <v>16480</v>
      </c>
      <c r="J44" s="50" t="s">
        <v>192</v>
      </c>
      <c r="K44" s="50">
        <v>1</v>
      </c>
      <c r="L44" s="49">
        <v>80000</v>
      </c>
      <c r="M44" s="67">
        <f>K44*L44</f>
        <v>80000</v>
      </c>
      <c r="N44"/>
      <c r="O44"/>
    </row>
    <row r="45" spans="1:15" s="50" customFormat="1" ht="18" customHeight="1" x14ac:dyDescent="0.3">
      <c r="A45" s="8">
        <v>2</v>
      </c>
      <c r="B45" s="25" t="s">
        <v>22</v>
      </c>
      <c r="C45" s="8" t="s">
        <v>12</v>
      </c>
      <c r="D45" s="9" t="s">
        <v>44</v>
      </c>
      <c r="E45" s="259"/>
      <c r="F45" s="14"/>
      <c r="G45" s="60">
        <v>60000</v>
      </c>
      <c r="H45" s="49">
        <f>D45*G45</f>
        <v>240000</v>
      </c>
      <c r="I45" s="67"/>
      <c r="L45" s="49"/>
      <c r="M45" s="67"/>
      <c r="N45"/>
      <c r="O45"/>
    </row>
    <row r="46" spans="1:15" s="50" customFormat="1" ht="18" customHeight="1" x14ac:dyDescent="0.3">
      <c r="A46" s="8">
        <v>3</v>
      </c>
      <c r="B46" s="45" t="s">
        <v>317</v>
      </c>
      <c r="C46" s="8" t="s">
        <v>14</v>
      </c>
      <c r="D46" s="9">
        <v>10</v>
      </c>
      <c r="E46" s="259"/>
      <c r="F46" s="14"/>
      <c r="G46" s="60">
        <v>3090</v>
      </c>
      <c r="H46" s="49">
        <f>D46*G46</f>
        <v>30900</v>
      </c>
      <c r="I46" s="67"/>
      <c r="L46" s="49"/>
      <c r="M46" s="67"/>
      <c r="N46"/>
      <c r="O46"/>
    </row>
    <row r="47" spans="1:15" s="50" customFormat="1" ht="18" customHeight="1" x14ac:dyDescent="0.3">
      <c r="A47" s="280" t="s">
        <v>27</v>
      </c>
      <c r="B47" s="281"/>
      <c r="C47" s="8"/>
      <c r="D47" s="9"/>
      <c r="E47" s="8"/>
      <c r="F47" s="14"/>
      <c r="G47" s="60" t="s">
        <v>198</v>
      </c>
      <c r="H47" s="68">
        <f>SUM(I52)</f>
        <v>271410</v>
      </c>
      <c r="N47"/>
      <c r="O47"/>
    </row>
    <row r="48" spans="1:15" s="50" customFormat="1" ht="18" customHeight="1" x14ac:dyDescent="0.3">
      <c r="A48" s="8">
        <v>1</v>
      </c>
      <c r="B48" s="7" t="s">
        <v>22</v>
      </c>
      <c r="C48" s="8" t="s">
        <v>12</v>
      </c>
      <c r="D48" s="9" t="s">
        <v>13</v>
      </c>
      <c r="E48" s="258"/>
      <c r="F48" s="14"/>
      <c r="G48" s="60">
        <v>60000</v>
      </c>
      <c r="H48" s="49">
        <f t="shared" si="1"/>
        <v>120000</v>
      </c>
      <c r="N48"/>
      <c r="O48"/>
    </row>
    <row r="49" spans="1:15" s="50" customFormat="1" ht="18" customHeight="1" x14ac:dyDescent="0.3">
      <c r="A49" s="8">
        <v>2</v>
      </c>
      <c r="B49" s="45" t="s">
        <v>317</v>
      </c>
      <c r="C49" s="8" t="s">
        <v>14</v>
      </c>
      <c r="D49" s="9" t="s">
        <v>23</v>
      </c>
      <c r="E49" s="259"/>
      <c r="F49" s="14"/>
      <c r="G49" s="60">
        <v>3090</v>
      </c>
      <c r="H49" s="49">
        <f t="shared" si="1"/>
        <v>15450</v>
      </c>
      <c r="N49"/>
      <c r="O49"/>
    </row>
    <row r="50" spans="1:15" s="50" customFormat="1" ht="18" customHeight="1" x14ac:dyDescent="0.3">
      <c r="A50" s="8">
        <v>3</v>
      </c>
      <c r="B50" s="7" t="s">
        <v>290</v>
      </c>
      <c r="C50" s="8" t="s">
        <v>16</v>
      </c>
      <c r="D50" s="9" t="s">
        <v>44</v>
      </c>
      <c r="E50" s="259"/>
      <c r="F50" s="14"/>
      <c r="G50" s="60">
        <v>3090</v>
      </c>
      <c r="H50" s="49">
        <f t="shared" si="1"/>
        <v>12360</v>
      </c>
      <c r="I50" s="67"/>
      <c r="N50"/>
      <c r="O50"/>
    </row>
    <row r="51" spans="1:15" s="50" customFormat="1" ht="18" customHeight="1" x14ac:dyDescent="0.3">
      <c r="A51" s="8">
        <v>4</v>
      </c>
      <c r="B51" s="7" t="s">
        <v>296</v>
      </c>
      <c r="C51" s="8" t="s">
        <v>36</v>
      </c>
      <c r="D51" s="9">
        <v>10</v>
      </c>
      <c r="E51" s="259"/>
      <c r="F51" s="14"/>
      <c r="G51" s="60">
        <v>3090</v>
      </c>
      <c r="H51" s="49">
        <f t="shared" si="1"/>
        <v>30900</v>
      </c>
      <c r="I51" s="67"/>
      <c r="N51"/>
      <c r="O51"/>
    </row>
    <row r="52" spans="1:15" s="50" customFormat="1" ht="18" customHeight="1" x14ac:dyDescent="0.3">
      <c r="A52" s="8">
        <v>5</v>
      </c>
      <c r="B52" s="7" t="s">
        <v>332</v>
      </c>
      <c r="C52" s="8" t="s">
        <v>36</v>
      </c>
      <c r="D52" s="9" t="s">
        <v>17</v>
      </c>
      <c r="E52" s="259"/>
      <c r="F52" s="14"/>
      <c r="G52" s="60">
        <v>20600</v>
      </c>
      <c r="H52" s="49">
        <f t="shared" si="1"/>
        <v>20600</v>
      </c>
      <c r="I52" s="67">
        <f>SUM(H48:H53)</f>
        <v>271410</v>
      </c>
      <c r="N52"/>
      <c r="O52"/>
    </row>
    <row r="53" spans="1:15" s="50" customFormat="1" ht="18" customHeight="1" x14ac:dyDescent="0.3">
      <c r="A53" s="8">
        <v>6</v>
      </c>
      <c r="B53" s="113" t="s">
        <v>339</v>
      </c>
      <c r="C53" s="8" t="s">
        <v>36</v>
      </c>
      <c r="D53" s="9" t="s">
        <v>17</v>
      </c>
      <c r="E53" s="260"/>
      <c r="F53" s="14"/>
      <c r="G53" s="60">
        <v>72100</v>
      </c>
      <c r="H53" s="49">
        <f t="shared" si="1"/>
        <v>72100</v>
      </c>
      <c r="I53" s="67"/>
      <c r="N53"/>
      <c r="O53"/>
    </row>
    <row r="54" spans="1:15" s="50" customFormat="1" ht="18" customHeight="1" x14ac:dyDescent="0.3">
      <c r="A54" s="280" t="s">
        <v>103</v>
      </c>
      <c r="B54" s="281"/>
      <c r="C54" s="8"/>
      <c r="D54" s="9"/>
      <c r="E54" s="8"/>
      <c r="F54" s="14"/>
      <c r="G54" s="60" t="s">
        <v>198</v>
      </c>
      <c r="H54" s="68">
        <f>I57</f>
        <v>76220</v>
      </c>
      <c r="N54"/>
      <c r="O54"/>
    </row>
    <row r="55" spans="1:15" s="50" customFormat="1" ht="18" customHeight="1" x14ac:dyDescent="0.3">
      <c r="A55" s="8">
        <v>1</v>
      </c>
      <c r="B55" s="7" t="s">
        <v>344</v>
      </c>
      <c r="C55" s="8" t="s">
        <v>16</v>
      </c>
      <c r="D55" s="9" t="s">
        <v>17</v>
      </c>
      <c r="E55" s="258"/>
      <c r="F55" s="14"/>
      <c r="G55" s="60">
        <v>20600</v>
      </c>
      <c r="H55" s="49">
        <f t="shared" si="1"/>
        <v>20600</v>
      </c>
      <c r="N55"/>
      <c r="O55"/>
    </row>
    <row r="56" spans="1:15" s="50" customFormat="1" ht="18" customHeight="1" x14ac:dyDescent="0.3">
      <c r="A56" s="8">
        <v>2</v>
      </c>
      <c r="B56" s="47" t="s">
        <v>337</v>
      </c>
      <c r="C56" s="8" t="s">
        <v>14</v>
      </c>
      <c r="D56" s="9" t="s">
        <v>13</v>
      </c>
      <c r="E56" s="259"/>
      <c r="F56" s="14"/>
      <c r="G56" s="60">
        <v>23690</v>
      </c>
      <c r="H56" s="49">
        <f t="shared" si="1"/>
        <v>47380</v>
      </c>
      <c r="N56"/>
      <c r="O56"/>
    </row>
    <row r="57" spans="1:15" s="50" customFormat="1" ht="18" customHeight="1" x14ac:dyDescent="0.3">
      <c r="A57" s="8">
        <v>3</v>
      </c>
      <c r="B57" s="7" t="s">
        <v>340</v>
      </c>
      <c r="C57" s="8" t="s">
        <v>25</v>
      </c>
      <c r="D57" s="9" t="s">
        <v>13</v>
      </c>
      <c r="E57" s="259"/>
      <c r="F57" s="14"/>
      <c r="G57" s="60">
        <v>4120</v>
      </c>
      <c r="H57" s="49">
        <f t="shared" si="1"/>
        <v>8240</v>
      </c>
      <c r="I57" s="67">
        <f>SUM(H55:H57)</f>
        <v>76220</v>
      </c>
      <c r="N57"/>
      <c r="O57"/>
    </row>
    <row r="58" spans="1:15" s="50" customFormat="1" ht="18" customHeight="1" x14ac:dyDescent="0.3">
      <c r="A58" s="8">
        <v>4</v>
      </c>
      <c r="B58" s="7" t="s">
        <v>345</v>
      </c>
      <c r="C58" s="8" t="s">
        <v>36</v>
      </c>
      <c r="D58" s="9" t="s">
        <v>17</v>
      </c>
      <c r="E58" s="260"/>
      <c r="F58" s="14" t="s">
        <v>341</v>
      </c>
      <c r="G58" s="60">
        <v>61800</v>
      </c>
      <c r="H58" s="49">
        <f t="shared" si="1"/>
        <v>61800</v>
      </c>
      <c r="I58" s="67"/>
      <c r="N58"/>
      <c r="O58"/>
    </row>
    <row r="59" spans="1:15" x14ac:dyDescent="0.3">
      <c r="A59" s="3"/>
      <c r="B59" s="3"/>
      <c r="C59" s="18"/>
      <c r="D59" s="18"/>
      <c r="E59" s="18"/>
      <c r="F59" s="3"/>
      <c r="H59" s="106">
        <f>H7+H14+H32+H43+H47+H54</f>
        <v>4807410</v>
      </c>
      <c r="I59" s="104">
        <f>I57+I52+I44+I38+I28+I13</f>
        <v>4407410</v>
      </c>
      <c r="J59" s="104">
        <f>M44+M35+M9</f>
        <v>400000</v>
      </c>
    </row>
    <row r="60" spans="1:15" ht="9.75" customHeight="1" x14ac:dyDescent="0.3">
      <c r="A60" s="3"/>
      <c r="B60" s="3"/>
      <c r="C60" s="18"/>
      <c r="D60" s="117"/>
      <c r="E60" s="117"/>
      <c r="F60" s="117"/>
      <c r="H60" s="105" t="s">
        <v>198</v>
      </c>
      <c r="I60" s="77" t="s">
        <v>199</v>
      </c>
      <c r="J60" s="77" t="s">
        <v>192</v>
      </c>
    </row>
    <row r="61" spans="1:15" x14ac:dyDescent="0.3">
      <c r="A61" s="19"/>
      <c r="B61" s="19"/>
      <c r="C61" s="18"/>
      <c r="D61" s="40"/>
      <c r="E61" s="249" t="s">
        <v>155</v>
      </c>
      <c r="F61" s="249"/>
    </row>
    <row r="62" spans="1:15" x14ac:dyDescent="0.3">
      <c r="A62" s="250" t="s">
        <v>313</v>
      </c>
      <c r="B62" s="250"/>
      <c r="C62" s="249" t="s">
        <v>311</v>
      </c>
      <c r="D62" s="249"/>
      <c r="E62" s="250" t="s">
        <v>31</v>
      </c>
      <c r="F62" s="250"/>
    </row>
    <row r="63" spans="1:15" x14ac:dyDescent="0.3">
      <c r="A63" s="3"/>
      <c r="B63" s="3"/>
      <c r="C63" s="18"/>
      <c r="D63" s="18"/>
      <c r="E63" s="20"/>
      <c r="F63" s="3"/>
    </row>
    <row r="64" spans="1:15" x14ac:dyDescent="0.3">
      <c r="A64" s="3"/>
      <c r="B64" s="3"/>
      <c r="C64" s="18"/>
      <c r="D64" s="18"/>
      <c r="E64" s="21"/>
      <c r="F64" s="3"/>
    </row>
    <row r="65" spans="1:13" x14ac:dyDescent="0.3">
      <c r="A65" s="3"/>
      <c r="B65" s="3"/>
      <c r="C65" s="18"/>
      <c r="D65" s="18"/>
      <c r="E65" s="20"/>
      <c r="F65" s="3"/>
    </row>
    <row r="66" spans="1:13" x14ac:dyDescent="0.3">
      <c r="A66" s="3"/>
      <c r="B66" s="3"/>
      <c r="C66" s="18"/>
      <c r="D66" s="18"/>
      <c r="E66" s="20"/>
      <c r="F66" s="3"/>
    </row>
    <row r="67" spans="1:13" x14ac:dyDescent="0.3">
      <c r="A67" s="249" t="s">
        <v>312</v>
      </c>
      <c r="B67" s="249"/>
      <c r="C67" s="249" t="s">
        <v>180</v>
      </c>
      <c r="D67" s="249"/>
      <c r="E67" s="249" t="s">
        <v>275</v>
      </c>
      <c r="F67" s="249"/>
    </row>
    <row r="68" spans="1:13" s="1" customFormat="1" x14ac:dyDescent="0.3">
      <c r="C68" s="27"/>
      <c r="D68" s="22"/>
      <c r="E68" s="249"/>
      <c r="F68" s="249"/>
      <c r="G68" s="49"/>
      <c r="H68" s="49"/>
      <c r="I68" s="50"/>
      <c r="J68" s="50"/>
      <c r="K68" s="49"/>
      <c r="L68" s="49"/>
      <c r="M68" s="49"/>
    </row>
    <row r="69" spans="1:13" s="1" customFormat="1" x14ac:dyDescent="0.3">
      <c r="A69" s="3"/>
      <c r="B69" s="3"/>
      <c r="C69" s="18"/>
      <c r="D69" s="18"/>
      <c r="E69" s="3"/>
      <c r="F69" s="3"/>
      <c r="G69" s="49"/>
      <c r="H69" s="49"/>
      <c r="I69" s="50"/>
      <c r="J69" s="50"/>
      <c r="K69" s="49"/>
      <c r="L69" s="49"/>
      <c r="M69" s="49"/>
    </row>
  </sheetData>
  <mergeCells count="26">
    <mergeCell ref="A4:F4"/>
    <mergeCell ref="E48:E53"/>
    <mergeCell ref="E55:E58"/>
    <mergeCell ref="A1:B1"/>
    <mergeCell ref="C1:F1"/>
    <mergeCell ref="A2:B2"/>
    <mergeCell ref="C2:F2"/>
    <mergeCell ref="C3:F3"/>
    <mergeCell ref="A54:B54"/>
    <mergeCell ref="A5:F5"/>
    <mergeCell ref="A7:C7"/>
    <mergeCell ref="E7:E13"/>
    <mergeCell ref="A14:C14"/>
    <mergeCell ref="E15:E31"/>
    <mergeCell ref="E33:E42"/>
    <mergeCell ref="A43:B43"/>
    <mergeCell ref="E44:E46"/>
    <mergeCell ref="A47:B47"/>
    <mergeCell ref="A67:B67"/>
    <mergeCell ref="C67:D67"/>
    <mergeCell ref="E67:F67"/>
    <mergeCell ref="E68:F68"/>
    <mergeCell ref="E61:F61"/>
    <mergeCell ref="A62:B62"/>
    <mergeCell ref="C62:D62"/>
    <mergeCell ref="E62:F62"/>
  </mergeCells>
  <pageMargins left="0.52" right="0.2" top="0.55000000000000004" bottom="0.41" header="0.38" footer="0.26"/>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opLeftCell="A4" workbookViewId="0">
      <selection activeCell="F54" sqref="F54"/>
    </sheetView>
  </sheetViews>
  <sheetFormatPr defaultRowHeight="18.75" x14ac:dyDescent="0.3"/>
  <cols>
    <col min="1" max="1" width="5.28515625" customWidth="1"/>
    <col min="2" max="2" width="32" customWidth="1"/>
    <col min="3" max="3" width="8.42578125" style="28" customWidth="1"/>
    <col min="4" max="4" width="13.5703125" customWidth="1"/>
    <col min="5" max="5" width="12.28515625" customWidth="1"/>
    <col min="6" max="6" width="23"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276</v>
      </c>
      <c r="D3" s="265"/>
      <c r="E3" s="265"/>
      <c r="F3" s="265"/>
    </row>
    <row r="4" spans="1:13" ht="39.75" customHeight="1" x14ac:dyDescent="0.3">
      <c r="A4" s="261" t="s">
        <v>315</v>
      </c>
      <c r="B4" s="262"/>
      <c r="C4" s="262"/>
      <c r="D4" s="262"/>
      <c r="E4" s="262"/>
      <c r="F4" s="262"/>
    </row>
    <row r="5" spans="1:13" ht="43.5" customHeight="1" x14ac:dyDescent="0.3">
      <c r="A5" s="253" t="s">
        <v>233</v>
      </c>
      <c r="B5" s="253"/>
      <c r="C5" s="253"/>
      <c r="D5" s="253"/>
      <c r="E5" s="253"/>
      <c r="F5" s="253"/>
      <c r="G5" s="4"/>
      <c r="H5" s="4"/>
    </row>
    <row r="6" spans="1:13" ht="18.95" customHeight="1" x14ac:dyDescent="0.3">
      <c r="A6" s="5" t="s">
        <v>5</v>
      </c>
      <c r="B6" s="5" t="s">
        <v>6</v>
      </c>
      <c r="C6" s="5" t="s">
        <v>7</v>
      </c>
      <c r="D6" s="5" t="s">
        <v>8</v>
      </c>
      <c r="E6" s="5" t="s">
        <v>9</v>
      </c>
      <c r="F6" s="5" t="s">
        <v>10</v>
      </c>
    </row>
    <row r="7" spans="1:13" ht="18" customHeight="1" x14ac:dyDescent="0.3">
      <c r="A7" s="251" t="s">
        <v>11</v>
      </c>
      <c r="B7" s="254"/>
      <c r="C7" s="252"/>
      <c r="D7" s="8"/>
      <c r="E7" s="258"/>
      <c r="F7" s="7"/>
      <c r="G7" s="49" t="s">
        <v>198</v>
      </c>
      <c r="H7" s="68">
        <f>I13+M9</f>
        <v>316210</v>
      </c>
    </row>
    <row r="8" spans="1:13" ht="18" customHeight="1" x14ac:dyDescent="0.3">
      <c r="A8" s="8">
        <v>1</v>
      </c>
      <c r="B8" s="36" t="s">
        <v>316</v>
      </c>
      <c r="C8" s="35" t="s">
        <v>36</v>
      </c>
      <c r="D8" s="9" t="s">
        <v>13</v>
      </c>
      <c r="E8" s="259"/>
      <c r="F8" s="7"/>
      <c r="G8" s="49">
        <v>80340</v>
      </c>
      <c r="H8" s="49">
        <f t="shared" ref="H8:H13" si="0">D8*G8</f>
        <v>160680</v>
      </c>
    </row>
    <row r="9" spans="1:13" ht="18" customHeight="1" x14ac:dyDescent="0.3">
      <c r="A9" s="8">
        <v>2</v>
      </c>
      <c r="B9" s="7" t="s">
        <v>317</v>
      </c>
      <c r="C9" s="8" t="s">
        <v>14</v>
      </c>
      <c r="D9" s="9" t="s">
        <v>15</v>
      </c>
      <c r="E9" s="259"/>
      <c r="F9" s="7"/>
      <c r="G9" s="60">
        <v>3090</v>
      </c>
      <c r="H9" s="49">
        <f t="shared" si="0"/>
        <v>21630</v>
      </c>
      <c r="J9" s="53" t="s">
        <v>192</v>
      </c>
      <c r="L9" s="62">
        <v>80000</v>
      </c>
      <c r="M9" s="102">
        <f>K9*L9</f>
        <v>0</v>
      </c>
    </row>
    <row r="10" spans="1:13" ht="18" customHeight="1" x14ac:dyDescent="0.3">
      <c r="A10" s="8">
        <v>3</v>
      </c>
      <c r="B10" s="7" t="s">
        <v>141</v>
      </c>
      <c r="C10" s="116" t="s">
        <v>20</v>
      </c>
      <c r="D10" s="9" t="s">
        <v>18</v>
      </c>
      <c r="E10" s="259"/>
      <c r="F10" s="7"/>
      <c r="G10" s="60">
        <v>10300</v>
      </c>
      <c r="H10" s="49">
        <f t="shared" si="0"/>
        <v>30900</v>
      </c>
      <c r="K10" s="53"/>
      <c r="M10" s="79"/>
    </row>
    <row r="11" spans="1:13" ht="18" customHeight="1" x14ac:dyDescent="0.3">
      <c r="A11" s="8">
        <v>4</v>
      </c>
      <c r="B11" s="42" t="s">
        <v>344</v>
      </c>
      <c r="C11" s="115" t="s">
        <v>16</v>
      </c>
      <c r="D11" s="44" t="s">
        <v>17</v>
      </c>
      <c r="E11" s="259"/>
      <c r="F11" s="7"/>
      <c r="G11" s="60">
        <v>20600</v>
      </c>
      <c r="H11" s="49">
        <f t="shared" si="0"/>
        <v>20600</v>
      </c>
      <c r="I11" s="67"/>
      <c r="J11" s="66"/>
      <c r="K11" s="65"/>
      <c r="M11" s="79"/>
    </row>
    <row r="12" spans="1:13" ht="18" customHeight="1" x14ac:dyDescent="0.3">
      <c r="A12" s="8">
        <v>5</v>
      </c>
      <c r="B12" s="42" t="s">
        <v>343</v>
      </c>
      <c r="C12" s="115" t="s">
        <v>285</v>
      </c>
      <c r="D12" s="44">
        <v>20</v>
      </c>
      <c r="E12" s="259"/>
      <c r="F12" s="7"/>
      <c r="G12" s="60">
        <v>1030</v>
      </c>
      <c r="H12" s="49">
        <f t="shared" si="0"/>
        <v>20600</v>
      </c>
      <c r="I12" s="67"/>
      <c r="J12" s="66"/>
      <c r="K12" s="65"/>
      <c r="M12" s="79"/>
    </row>
    <row r="13" spans="1:13" ht="18" customHeight="1" x14ac:dyDescent="0.3">
      <c r="A13" s="8">
        <v>6</v>
      </c>
      <c r="B13" s="42" t="s">
        <v>318</v>
      </c>
      <c r="C13" s="115" t="s">
        <v>36</v>
      </c>
      <c r="D13" s="44" t="s">
        <v>23</v>
      </c>
      <c r="E13" s="260"/>
      <c r="F13" s="7"/>
      <c r="G13" s="60">
        <v>12360</v>
      </c>
      <c r="H13" s="49">
        <f t="shared" si="0"/>
        <v>61800</v>
      </c>
      <c r="I13" s="67">
        <f>SUM(H8:H13)</f>
        <v>316210</v>
      </c>
      <c r="J13" s="66"/>
      <c r="K13" s="65"/>
      <c r="M13" s="79"/>
    </row>
    <row r="14" spans="1:13" ht="18" customHeight="1" x14ac:dyDescent="0.3">
      <c r="A14" s="251" t="s">
        <v>21</v>
      </c>
      <c r="B14" s="254"/>
      <c r="C14" s="252"/>
      <c r="D14" s="8"/>
      <c r="E14" s="7"/>
      <c r="F14" s="7"/>
      <c r="G14" s="49" t="s">
        <v>198</v>
      </c>
      <c r="H14" s="68">
        <f>I28+M17</f>
        <v>1986880</v>
      </c>
      <c r="K14" s="53"/>
      <c r="M14" s="79"/>
    </row>
    <row r="15" spans="1:13" ht="66.75" x14ac:dyDescent="0.3">
      <c r="A15" s="35">
        <v>1</v>
      </c>
      <c r="B15" s="120" t="s">
        <v>183</v>
      </c>
      <c r="C15" s="35" t="s">
        <v>12</v>
      </c>
      <c r="D15" s="23">
        <v>15</v>
      </c>
      <c r="E15" s="300"/>
      <c r="F15" s="112" t="s">
        <v>346</v>
      </c>
      <c r="G15" s="20">
        <v>68000</v>
      </c>
      <c r="H15" s="49">
        <f t="shared" ref="H15:H58" si="1">D15*G15</f>
        <v>1020000</v>
      </c>
      <c r="I15" s="72"/>
      <c r="K15" s="53"/>
      <c r="M15" s="79"/>
    </row>
    <row r="16" spans="1:13" ht="82.5" customHeight="1" x14ac:dyDescent="0.3">
      <c r="A16" s="35">
        <v>2</v>
      </c>
      <c r="B16" s="120" t="s">
        <v>185</v>
      </c>
      <c r="C16" s="35" t="s">
        <v>12</v>
      </c>
      <c r="D16" s="23" t="s">
        <v>18</v>
      </c>
      <c r="E16" s="300"/>
      <c r="F16" s="112" t="s">
        <v>347</v>
      </c>
      <c r="G16" s="20">
        <v>60000</v>
      </c>
      <c r="H16" s="49">
        <f t="shared" si="1"/>
        <v>180000</v>
      </c>
      <c r="I16" s="72"/>
      <c r="K16" s="53"/>
      <c r="M16" s="79"/>
    </row>
    <row r="17" spans="1:15" ht="18" customHeight="1" x14ac:dyDescent="0.3">
      <c r="A17" s="8">
        <v>3</v>
      </c>
      <c r="B17" s="118" t="s">
        <v>342</v>
      </c>
      <c r="C17" s="35" t="s">
        <v>285</v>
      </c>
      <c r="D17" s="23">
        <v>10</v>
      </c>
      <c r="E17" s="300"/>
      <c r="F17" s="7"/>
      <c r="G17" s="20">
        <v>1030</v>
      </c>
      <c r="H17" s="49">
        <f t="shared" si="1"/>
        <v>10300</v>
      </c>
      <c r="I17" s="72"/>
      <c r="J17" s="53" t="s">
        <v>192</v>
      </c>
      <c r="L17" s="62">
        <v>80000</v>
      </c>
      <c r="M17" s="102">
        <f>K17*L17</f>
        <v>0</v>
      </c>
    </row>
    <row r="18" spans="1:15" ht="18" customHeight="1" x14ac:dyDescent="0.3">
      <c r="A18" s="8">
        <v>4</v>
      </c>
      <c r="B18" s="7" t="s">
        <v>319</v>
      </c>
      <c r="C18" s="35" t="s">
        <v>14</v>
      </c>
      <c r="D18" s="23" t="s">
        <v>17</v>
      </c>
      <c r="E18" s="300"/>
      <c r="F18" s="7"/>
      <c r="G18" s="20">
        <v>6180</v>
      </c>
      <c r="H18" s="49">
        <f t="shared" si="1"/>
        <v>6180</v>
      </c>
      <c r="K18" s="53"/>
      <c r="L18" s="114"/>
      <c r="M18" s="102"/>
    </row>
    <row r="19" spans="1:15" ht="18" customHeight="1" x14ac:dyDescent="0.3">
      <c r="A19" s="8">
        <v>5</v>
      </c>
      <c r="B19" s="7" t="s">
        <v>290</v>
      </c>
      <c r="C19" s="35" t="s">
        <v>16</v>
      </c>
      <c r="D19" s="23" t="s">
        <v>18</v>
      </c>
      <c r="E19" s="300"/>
      <c r="F19" s="7"/>
      <c r="G19" s="20">
        <v>3090</v>
      </c>
      <c r="H19" s="49">
        <f t="shared" si="1"/>
        <v>9270</v>
      </c>
      <c r="K19" s="53"/>
      <c r="L19" s="75"/>
      <c r="M19" s="102">
        <f>SUM(M17:M18)</f>
        <v>0</v>
      </c>
    </row>
    <row r="20" spans="1:15" ht="18" customHeight="1" x14ac:dyDescent="0.3">
      <c r="A20" s="8">
        <v>6</v>
      </c>
      <c r="B20" s="7" t="s">
        <v>320</v>
      </c>
      <c r="C20" s="35" t="s">
        <v>321</v>
      </c>
      <c r="D20" s="23" t="s">
        <v>17</v>
      </c>
      <c r="E20" s="300"/>
      <c r="F20" s="7" t="s">
        <v>349</v>
      </c>
      <c r="G20" s="20">
        <v>70000</v>
      </c>
      <c r="H20" s="49">
        <f t="shared" si="1"/>
        <v>70000</v>
      </c>
      <c r="K20" s="53"/>
      <c r="L20" s="75"/>
      <c r="M20" s="79"/>
    </row>
    <row r="21" spans="1:15" ht="18" customHeight="1" x14ac:dyDescent="0.3">
      <c r="A21" s="8">
        <v>7</v>
      </c>
      <c r="B21" s="7" t="s">
        <v>344</v>
      </c>
      <c r="C21" s="35" t="s">
        <v>16</v>
      </c>
      <c r="D21" s="23" t="s">
        <v>18</v>
      </c>
      <c r="E21" s="300"/>
      <c r="F21" s="7"/>
      <c r="G21" s="20">
        <v>20600</v>
      </c>
      <c r="H21" s="49">
        <f t="shared" si="1"/>
        <v>61800</v>
      </c>
      <c r="K21" s="53"/>
      <c r="L21" s="75"/>
      <c r="M21" s="79"/>
    </row>
    <row r="22" spans="1:15" ht="18" customHeight="1" x14ac:dyDescent="0.3">
      <c r="A22" s="8">
        <v>8</v>
      </c>
      <c r="B22" s="7" t="s">
        <v>322</v>
      </c>
      <c r="C22" s="35" t="s">
        <v>26</v>
      </c>
      <c r="D22" s="23" t="s">
        <v>70</v>
      </c>
      <c r="E22" s="300"/>
      <c r="F22" s="7"/>
      <c r="G22" s="20">
        <v>44290</v>
      </c>
      <c r="H22" s="49">
        <f t="shared" si="1"/>
        <v>265740</v>
      </c>
      <c r="K22" s="53"/>
      <c r="N22" s="33"/>
    </row>
    <row r="23" spans="1:15" ht="18" customHeight="1" x14ac:dyDescent="0.3">
      <c r="A23" s="8">
        <v>9</v>
      </c>
      <c r="B23" s="7" t="s">
        <v>323</v>
      </c>
      <c r="C23" s="35" t="s">
        <v>25</v>
      </c>
      <c r="D23" s="23" t="s">
        <v>44</v>
      </c>
      <c r="E23" s="300"/>
      <c r="F23" s="7"/>
      <c r="G23" s="20">
        <v>29870</v>
      </c>
      <c r="H23" s="49">
        <f t="shared" si="1"/>
        <v>119480</v>
      </c>
      <c r="K23" s="53"/>
      <c r="M23" s="79"/>
      <c r="N23" s="31"/>
      <c r="O23" s="31"/>
    </row>
    <row r="24" spans="1:15" ht="18" customHeight="1" x14ac:dyDescent="0.3">
      <c r="A24" s="8">
        <v>10</v>
      </c>
      <c r="B24" s="7" t="s">
        <v>324</v>
      </c>
      <c r="C24" s="35" t="s">
        <v>25</v>
      </c>
      <c r="D24" s="23" t="s">
        <v>44</v>
      </c>
      <c r="E24" s="300"/>
      <c r="F24" s="14"/>
      <c r="G24" s="20">
        <v>30900</v>
      </c>
      <c r="H24" s="49">
        <f t="shared" si="1"/>
        <v>123600</v>
      </c>
      <c r="K24" s="53"/>
      <c r="N24" s="32"/>
    </row>
    <row r="25" spans="1:15" ht="18" customHeight="1" x14ac:dyDescent="0.3">
      <c r="A25" s="8">
        <v>11</v>
      </c>
      <c r="B25" s="7" t="s">
        <v>325</v>
      </c>
      <c r="C25" s="35" t="s">
        <v>25</v>
      </c>
      <c r="D25" s="23" t="s">
        <v>17</v>
      </c>
      <c r="E25" s="300"/>
      <c r="F25" s="14"/>
      <c r="G25" s="20">
        <v>27810</v>
      </c>
      <c r="H25" s="49">
        <f t="shared" si="1"/>
        <v>27810</v>
      </c>
      <c r="K25" s="53"/>
      <c r="N25" s="32"/>
    </row>
    <row r="26" spans="1:15" ht="18" customHeight="1" x14ac:dyDescent="0.3">
      <c r="A26" s="8">
        <v>12</v>
      </c>
      <c r="B26" s="7" t="s">
        <v>326</v>
      </c>
      <c r="C26" s="35" t="s">
        <v>327</v>
      </c>
      <c r="D26" s="23" t="s">
        <v>17</v>
      </c>
      <c r="E26" s="300"/>
      <c r="F26" s="8"/>
      <c r="G26" s="20">
        <v>33990</v>
      </c>
      <c r="H26" s="49">
        <f t="shared" si="1"/>
        <v>33990</v>
      </c>
      <c r="K26" s="53"/>
      <c r="M26" s="79"/>
      <c r="N26" s="26"/>
      <c r="O26" s="26"/>
    </row>
    <row r="27" spans="1:15" ht="18" customHeight="1" x14ac:dyDescent="0.3">
      <c r="A27" s="8">
        <v>13</v>
      </c>
      <c r="B27" s="7" t="s">
        <v>328</v>
      </c>
      <c r="C27" s="35" t="s">
        <v>327</v>
      </c>
      <c r="D27" s="23" t="s">
        <v>17</v>
      </c>
      <c r="E27" s="300"/>
      <c r="F27" s="8"/>
      <c r="G27" s="20">
        <v>33990</v>
      </c>
      <c r="H27" s="49">
        <f t="shared" si="1"/>
        <v>33990</v>
      </c>
      <c r="K27" s="53"/>
      <c r="M27" s="79"/>
      <c r="N27" s="26"/>
      <c r="O27" s="26"/>
    </row>
    <row r="28" spans="1:15" ht="18" customHeight="1" x14ac:dyDescent="0.3">
      <c r="A28" s="8">
        <v>14</v>
      </c>
      <c r="B28" s="7" t="s">
        <v>329</v>
      </c>
      <c r="C28" s="35" t="s">
        <v>25</v>
      </c>
      <c r="D28" s="23" t="s">
        <v>17</v>
      </c>
      <c r="E28" s="300"/>
      <c r="F28" s="8"/>
      <c r="G28" s="20">
        <v>24720</v>
      </c>
      <c r="H28" s="49">
        <f t="shared" si="1"/>
        <v>24720</v>
      </c>
      <c r="I28" s="67">
        <f>SUM(H15:H28)</f>
        <v>1986880</v>
      </c>
      <c r="K28" s="53"/>
      <c r="L28" s="81"/>
      <c r="M28" s="79"/>
    </row>
    <row r="29" spans="1:15" ht="18" customHeight="1" x14ac:dyDescent="0.3">
      <c r="A29" s="8">
        <v>15</v>
      </c>
      <c r="B29" s="118" t="s">
        <v>330</v>
      </c>
      <c r="C29" s="8" t="s">
        <v>25</v>
      </c>
      <c r="D29" s="9" t="s">
        <v>17</v>
      </c>
      <c r="E29" s="300"/>
      <c r="F29" s="8"/>
      <c r="G29" s="20"/>
      <c r="H29" s="49">
        <f t="shared" si="1"/>
        <v>0</v>
      </c>
      <c r="I29" s="67"/>
      <c r="K29" s="53"/>
      <c r="L29" s="81"/>
      <c r="M29" s="79"/>
    </row>
    <row r="30" spans="1:15" ht="18" customHeight="1" x14ac:dyDescent="0.3">
      <c r="A30" s="8">
        <v>16</v>
      </c>
      <c r="B30" s="118" t="s">
        <v>164</v>
      </c>
      <c r="C30" s="8" t="s">
        <v>331</v>
      </c>
      <c r="D30" s="9" t="s">
        <v>23</v>
      </c>
      <c r="E30" s="300"/>
      <c r="F30" s="8"/>
      <c r="G30" s="20"/>
      <c r="H30" s="49">
        <f t="shared" si="1"/>
        <v>0</v>
      </c>
      <c r="I30" s="67"/>
      <c r="K30" s="53"/>
      <c r="L30" s="81"/>
      <c r="M30" s="79"/>
    </row>
    <row r="31" spans="1:15" ht="50.25" x14ac:dyDescent="0.3">
      <c r="A31" s="35">
        <v>17</v>
      </c>
      <c r="B31" s="120" t="s">
        <v>306</v>
      </c>
      <c r="C31" s="35" t="s">
        <v>14</v>
      </c>
      <c r="D31" s="23">
        <v>22</v>
      </c>
      <c r="E31" s="300"/>
      <c r="F31" s="39" t="s">
        <v>350</v>
      </c>
      <c r="G31" s="20">
        <v>38110</v>
      </c>
      <c r="H31" s="49">
        <f t="shared" si="1"/>
        <v>838420</v>
      </c>
      <c r="I31" s="67"/>
      <c r="K31" s="53"/>
      <c r="L31" s="81"/>
      <c r="M31" s="79"/>
    </row>
    <row r="32" spans="1:15" ht="18" customHeight="1" x14ac:dyDescent="0.3">
      <c r="A32" s="6" t="s">
        <v>28</v>
      </c>
      <c r="B32" s="6"/>
      <c r="C32" s="8"/>
      <c r="D32" s="8"/>
      <c r="E32" s="8"/>
      <c r="F32" s="14"/>
      <c r="G32" s="49" t="s">
        <v>198</v>
      </c>
      <c r="H32" s="68">
        <f>I38+M33</f>
        <v>812180</v>
      </c>
      <c r="K32" s="86"/>
      <c r="M32" s="79"/>
    </row>
    <row r="33" spans="1:15" ht="33.75" x14ac:dyDescent="0.3">
      <c r="A33" s="35">
        <v>1</v>
      </c>
      <c r="B33" s="120" t="s">
        <v>22</v>
      </c>
      <c r="C33" s="35" t="s">
        <v>12</v>
      </c>
      <c r="D33" s="23">
        <v>10</v>
      </c>
      <c r="E33" s="258"/>
      <c r="F33" s="121" t="s">
        <v>348</v>
      </c>
      <c r="G33" s="49">
        <v>60000</v>
      </c>
      <c r="H33" s="49">
        <f t="shared" si="1"/>
        <v>600000</v>
      </c>
      <c r="K33" s="86"/>
      <c r="M33" s="102"/>
    </row>
    <row r="34" spans="1:15" ht="15.95" customHeight="1" x14ac:dyDescent="0.3">
      <c r="A34" s="8">
        <v>2</v>
      </c>
      <c r="B34" s="7" t="s">
        <v>332</v>
      </c>
      <c r="C34" s="8" t="s">
        <v>36</v>
      </c>
      <c r="D34" s="9" t="s">
        <v>13</v>
      </c>
      <c r="E34" s="259"/>
      <c r="F34" s="17"/>
      <c r="G34" s="60">
        <v>20600</v>
      </c>
      <c r="H34" s="49">
        <f t="shared" si="1"/>
        <v>41200</v>
      </c>
      <c r="K34" s="86"/>
      <c r="M34" s="79"/>
    </row>
    <row r="35" spans="1:15" ht="15.95" customHeight="1" x14ac:dyDescent="0.3">
      <c r="A35" s="8">
        <v>3</v>
      </c>
      <c r="B35" s="45" t="s">
        <v>317</v>
      </c>
      <c r="C35" s="43" t="s">
        <v>14</v>
      </c>
      <c r="D35" s="44" t="s">
        <v>53</v>
      </c>
      <c r="E35" s="259"/>
      <c r="F35" s="17"/>
      <c r="G35" s="60">
        <v>3090</v>
      </c>
      <c r="H35" s="49">
        <f t="shared" si="1"/>
        <v>24720</v>
      </c>
    </row>
    <row r="36" spans="1:15" ht="15.95" customHeight="1" x14ac:dyDescent="0.3">
      <c r="A36" s="8">
        <v>4</v>
      </c>
      <c r="B36" s="46" t="s">
        <v>333</v>
      </c>
      <c r="C36" s="43" t="s">
        <v>36</v>
      </c>
      <c r="D36" s="44">
        <v>10</v>
      </c>
      <c r="E36" s="259"/>
      <c r="F36" s="17"/>
      <c r="G36" s="60">
        <v>13390</v>
      </c>
      <c r="H36" s="49">
        <f t="shared" si="1"/>
        <v>133900</v>
      </c>
    </row>
    <row r="37" spans="1:15" ht="15.95" customHeight="1" x14ac:dyDescent="0.3">
      <c r="A37" s="8">
        <v>5</v>
      </c>
      <c r="B37" s="45" t="s">
        <v>334</v>
      </c>
      <c r="C37" s="43" t="s">
        <v>335</v>
      </c>
      <c r="D37" s="44" t="s">
        <v>18</v>
      </c>
      <c r="E37" s="259"/>
      <c r="F37" s="17"/>
      <c r="G37" s="60">
        <v>4120</v>
      </c>
      <c r="H37" s="49">
        <f t="shared" si="1"/>
        <v>12360</v>
      </c>
    </row>
    <row r="38" spans="1:15" ht="15.95" customHeight="1" x14ac:dyDescent="0.3">
      <c r="A38" s="8">
        <v>6</v>
      </c>
      <c r="B38" s="119" t="s">
        <v>336</v>
      </c>
      <c r="C38" s="43" t="s">
        <v>136</v>
      </c>
      <c r="D38" s="44" t="s">
        <v>17</v>
      </c>
      <c r="E38" s="259"/>
      <c r="F38" s="17"/>
      <c r="G38" s="60"/>
      <c r="H38" s="49">
        <f t="shared" si="1"/>
        <v>0</v>
      </c>
      <c r="I38" s="67">
        <f>SUM(H33:H38)</f>
        <v>812180</v>
      </c>
    </row>
    <row r="39" spans="1:15" ht="15.95" customHeight="1" x14ac:dyDescent="0.3">
      <c r="A39" s="8">
        <v>7</v>
      </c>
      <c r="B39" s="47" t="s">
        <v>56</v>
      </c>
      <c r="C39" s="43" t="s">
        <v>16</v>
      </c>
      <c r="D39" s="44" t="s">
        <v>18</v>
      </c>
      <c r="E39" s="259"/>
      <c r="F39" s="17"/>
      <c r="G39" s="60">
        <v>3090</v>
      </c>
      <c r="H39" s="49">
        <f t="shared" si="1"/>
        <v>9270</v>
      </c>
      <c r="I39" s="67"/>
    </row>
    <row r="40" spans="1:15" ht="15.95" customHeight="1" x14ac:dyDescent="0.3">
      <c r="A40" s="8">
        <v>8</v>
      </c>
      <c r="B40" s="47" t="s">
        <v>337</v>
      </c>
      <c r="C40" s="43" t="s">
        <v>36</v>
      </c>
      <c r="D40" s="44" t="s">
        <v>17</v>
      </c>
      <c r="E40" s="259"/>
      <c r="F40" s="17"/>
      <c r="G40" s="60">
        <v>23690</v>
      </c>
      <c r="H40" s="49">
        <f t="shared" si="1"/>
        <v>23690</v>
      </c>
      <c r="I40" s="67"/>
    </row>
    <row r="41" spans="1:15" ht="15.95" customHeight="1" x14ac:dyDescent="0.3">
      <c r="A41" s="8">
        <v>9</v>
      </c>
      <c r="B41" s="47" t="s">
        <v>242</v>
      </c>
      <c r="C41" s="43" t="s">
        <v>36</v>
      </c>
      <c r="D41" s="44" t="s">
        <v>13</v>
      </c>
      <c r="E41" s="259"/>
      <c r="F41" s="17"/>
      <c r="G41" s="60">
        <v>3090</v>
      </c>
      <c r="H41" s="49">
        <f t="shared" si="1"/>
        <v>6180</v>
      </c>
      <c r="I41" s="67"/>
    </row>
    <row r="42" spans="1:15" ht="15.95" customHeight="1" x14ac:dyDescent="0.3">
      <c r="A42" s="8">
        <v>10</v>
      </c>
      <c r="B42" s="47" t="s">
        <v>344</v>
      </c>
      <c r="C42" s="43" t="s">
        <v>16</v>
      </c>
      <c r="D42" s="44" t="s">
        <v>17</v>
      </c>
      <c r="E42" s="260"/>
      <c r="F42" s="17"/>
      <c r="G42" s="60">
        <v>20600</v>
      </c>
      <c r="H42" s="49">
        <f t="shared" si="1"/>
        <v>20600</v>
      </c>
      <c r="I42" s="67"/>
    </row>
    <row r="43" spans="1:15" s="50" customFormat="1" ht="18" customHeight="1" x14ac:dyDescent="0.3">
      <c r="A43" s="297" t="s">
        <v>91</v>
      </c>
      <c r="B43" s="297"/>
      <c r="C43" s="8"/>
      <c r="D43" s="9"/>
      <c r="E43" s="8"/>
      <c r="F43" s="14"/>
      <c r="G43" s="60" t="s">
        <v>198</v>
      </c>
      <c r="H43" s="68">
        <f>I44+M44</f>
        <v>16480</v>
      </c>
      <c r="N43"/>
      <c r="O43"/>
    </row>
    <row r="44" spans="1:15" s="50" customFormat="1" ht="18" customHeight="1" x14ac:dyDescent="0.3">
      <c r="A44" s="8">
        <v>1</v>
      </c>
      <c r="B44" s="25" t="s">
        <v>210</v>
      </c>
      <c r="C44" s="8" t="s">
        <v>16</v>
      </c>
      <c r="D44" s="9" t="s">
        <v>13</v>
      </c>
      <c r="E44" s="258"/>
      <c r="F44" s="14"/>
      <c r="G44" s="60">
        <v>8240</v>
      </c>
      <c r="H44" s="49">
        <f>D44*G44</f>
        <v>16480</v>
      </c>
      <c r="I44" s="67">
        <f>SUM(H44)</f>
        <v>16480</v>
      </c>
      <c r="J44" s="50" t="s">
        <v>192</v>
      </c>
      <c r="K44" s="50">
        <v>0</v>
      </c>
      <c r="L44" s="49">
        <v>80000</v>
      </c>
      <c r="M44" s="67">
        <f>K44*L44</f>
        <v>0</v>
      </c>
      <c r="N44"/>
      <c r="O44"/>
    </row>
    <row r="45" spans="1:15" s="50" customFormat="1" ht="18" customHeight="1" x14ac:dyDescent="0.3">
      <c r="A45" s="8">
        <v>2</v>
      </c>
      <c r="B45" s="25" t="s">
        <v>22</v>
      </c>
      <c r="C45" s="8" t="s">
        <v>12</v>
      </c>
      <c r="D45" s="9" t="s">
        <v>44</v>
      </c>
      <c r="E45" s="259"/>
      <c r="F45" s="14"/>
      <c r="G45" s="60">
        <v>60000</v>
      </c>
      <c r="H45" s="49">
        <f>D45*G45</f>
        <v>240000</v>
      </c>
      <c r="I45" s="67"/>
      <c r="L45" s="49"/>
      <c r="M45" s="67"/>
      <c r="N45"/>
      <c r="O45"/>
    </row>
    <row r="46" spans="1:15" s="50" customFormat="1" ht="18" customHeight="1" x14ac:dyDescent="0.3">
      <c r="A46" s="8">
        <v>3</v>
      </c>
      <c r="B46" s="45" t="s">
        <v>317</v>
      </c>
      <c r="C46" s="8" t="s">
        <v>14</v>
      </c>
      <c r="D46" s="9">
        <v>10</v>
      </c>
      <c r="E46" s="259"/>
      <c r="F46" s="14"/>
      <c r="G46" s="60">
        <v>3090</v>
      </c>
      <c r="H46" s="49">
        <f>D46*G46</f>
        <v>30900</v>
      </c>
      <c r="I46" s="67"/>
      <c r="L46" s="49"/>
      <c r="M46" s="67"/>
      <c r="N46"/>
      <c r="O46"/>
    </row>
    <row r="47" spans="1:15" s="50" customFormat="1" ht="18" customHeight="1" x14ac:dyDescent="0.3">
      <c r="A47" s="280" t="s">
        <v>27</v>
      </c>
      <c r="B47" s="281"/>
      <c r="C47" s="8"/>
      <c r="D47" s="9"/>
      <c r="E47" s="8"/>
      <c r="F47" s="14"/>
      <c r="G47" s="60" t="s">
        <v>198</v>
      </c>
      <c r="H47" s="68" t="e">
        <f>#REF!</f>
        <v>#REF!</v>
      </c>
      <c r="N47"/>
      <c r="O47"/>
    </row>
    <row r="48" spans="1:15" s="50" customFormat="1" ht="18" customHeight="1" x14ac:dyDescent="0.3">
      <c r="A48" s="8">
        <v>1</v>
      </c>
      <c r="B48" s="7" t="s">
        <v>22</v>
      </c>
      <c r="C48" s="8" t="s">
        <v>12</v>
      </c>
      <c r="D48" s="9" t="s">
        <v>13</v>
      </c>
      <c r="E48" s="258"/>
      <c r="F48" s="14"/>
      <c r="G48" s="60">
        <v>60000</v>
      </c>
      <c r="H48" s="49">
        <f t="shared" si="1"/>
        <v>120000</v>
      </c>
      <c r="N48"/>
      <c r="O48"/>
    </row>
    <row r="49" spans="1:15" s="50" customFormat="1" ht="18" customHeight="1" x14ac:dyDescent="0.3">
      <c r="A49" s="8">
        <v>2</v>
      </c>
      <c r="B49" s="45" t="s">
        <v>317</v>
      </c>
      <c r="C49" s="8" t="s">
        <v>14</v>
      </c>
      <c r="D49" s="9" t="s">
        <v>23</v>
      </c>
      <c r="E49" s="259"/>
      <c r="F49" s="14"/>
      <c r="G49" s="60">
        <v>3090</v>
      </c>
      <c r="H49" s="49">
        <f t="shared" si="1"/>
        <v>15450</v>
      </c>
      <c r="N49"/>
      <c r="O49"/>
    </row>
    <row r="50" spans="1:15" s="50" customFormat="1" ht="18" customHeight="1" x14ac:dyDescent="0.3">
      <c r="A50" s="8">
        <v>3</v>
      </c>
      <c r="B50" s="7" t="s">
        <v>290</v>
      </c>
      <c r="C50" s="8" t="s">
        <v>16</v>
      </c>
      <c r="D50" s="9" t="s">
        <v>44</v>
      </c>
      <c r="E50" s="259"/>
      <c r="F50" s="14"/>
      <c r="G50" s="60">
        <v>3090</v>
      </c>
      <c r="H50" s="49">
        <f t="shared" si="1"/>
        <v>12360</v>
      </c>
      <c r="I50" s="67"/>
      <c r="N50"/>
      <c r="O50"/>
    </row>
    <row r="51" spans="1:15" s="50" customFormat="1" ht="18" customHeight="1" x14ac:dyDescent="0.3">
      <c r="A51" s="8">
        <v>4</v>
      </c>
      <c r="B51" s="7" t="s">
        <v>296</v>
      </c>
      <c r="C51" s="8" t="s">
        <v>36</v>
      </c>
      <c r="D51" s="9">
        <v>10</v>
      </c>
      <c r="E51" s="259"/>
      <c r="F51" s="14"/>
      <c r="G51" s="60">
        <v>3090</v>
      </c>
      <c r="H51" s="49">
        <f t="shared" si="1"/>
        <v>30900</v>
      </c>
      <c r="I51" s="67"/>
      <c r="N51"/>
      <c r="O51"/>
    </row>
    <row r="52" spans="1:15" s="50" customFormat="1" ht="18" customHeight="1" x14ac:dyDescent="0.3">
      <c r="A52" s="8">
        <v>5</v>
      </c>
      <c r="B52" s="7" t="s">
        <v>332</v>
      </c>
      <c r="C52" s="8" t="s">
        <v>36</v>
      </c>
      <c r="D52" s="9" t="s">
        <v>17</v>
      </c>
      <c r="E52" s="259"/>
      <c r="F52" s="14"/>
      <c r="G52" s="60">
        <v>20600</v>
      </c>
      <c r="H52" s="49"/>
      <c r="I52" s="67"/>
      <c r="N52"/>
      <c r="O52"/>
    </row>
    <row r="53" spans="1:15" s="50" customFormat="1" ht="18" customHeight="1" x14ac:dyDescent="0.3">
      <c r="A53" s="8">
        <v>6</v>
      </c>
      <c r="B53" s="113" t="s">
        <v>339</v>
      </c>
      <c r="C53" s="8" t="s">
        <v>36</v>
      </c>
      <c r="D53" s="9" t="s">
        <v>17</v>
      </c>
      <c r="E53" s="260"/>
      <c r="F53" s="14" t="s">
        <v>351</v>
      </c>
      <c r="G53" s="60">
        <v>72100</v>
      </c>
      <c r="H53" s="49"/>
      <c r="I53" s="67"/>
      <c r="N53"/>
      <c r="O53"/>
    </row>
    <row r="54" spans="1:15" s="50" customFormat="1" ht="18" customHeight="1" x14ac:dyDescent="0.3">
      <c r="A54" s="280" t="s">
        <v>103</v>
      </c>
      <c r="B54" s="281"/>
      <c r="C54" s="8"/>
      <c r="D54" s="9"/>
      <c r="E54" s="8"/>
      <c r="F54" s="14"/>
      <c r="G54" s="60" t="s">
        <v>198</v>
      </c>
      <c r="H54" s="68">
        <f>I57</f>
        <v>76220</v>
      </c>
      <c r="N54"/>
      <c r="O54"/>
    </row>
    <row r="55" spans="1:15" s="50" customFormat="1" ht="18" customHeight="1" x14ac:dyDescent="0.3">
      <c r="A55" s="8">
        <v>1</v>
      </c>
      <c r="B55" s="7" t="s">
        <v>344</v>
      </c>
      <c r="C55" s="8" t="s">
        <v>16</v>
      </c>
      <c r="D55" s="9" t="s">
        <v>17</v>
      </c>
      <c r="E55" s="258"/>
      <c r="F55" s="14"/>
      <c r="G55" s="60">
        <v>20600</v>
      </c>
      <c r="H55" s="49">
        <f t="shared" si="1"/>
        <v>20600</v>
      </c>
      <c r="N55"/>
      <c r="O55"/>
    </row>
    <row r="56" spans="1:15" s="50" customFormat="1" ht="18" customHeight="1" x14ac:dyDescent="0.3">
      <c r="A56" s="8">
        <v>2</v>
      </c>
      <c r="B56" s="47" t="s">
        <v>337</v>
      </c>
      <c r="C56" s="8" t="s">
        <v>14</v>
      </c>
      <c r="D56" s="9" t="s">
        <v>13</v>
      </c>
      <c r="E56" s="259"/>
      <c r="F56" s="14"/>
      <c r="G56" s="60">
        <v>23690</v>
      </c>
      <c r="H56" s="49">
        <f t="shared" si="1"/>
        <v>47380</v>
      </c>
      <c r="N56"/>
      <c r="O56"/>
    </row>
    <row r="57" spans="1:15" s="50" customFormat="1" ht="18" customHeight="1" x14ac:dyDescent="0.3">
      <c r="A57" s="8">
        <v>3</v>
      </c>
      <c r="B57" s="7" t="s">
        <v>340</v>
      </c>
      <c r="C57" s="8" t="s">
        <v>25</v>
      </c>
      <c r="D57" s="9" t="s">
        <v>13</v>
      </c>
      <c r="E57" s="259"/>
      <c r="F57" s="14"/>
      <c r="G57" s="60">
        <v>4120</v>
      </c>
      <c r="H57" s="49">
        <f t="shared" si="1"/>
        <v>8240</v>
      </c>
      <c r="I57" s="67">
        <f>SUM(H55:H57)</f>
        <v>76220</v>
      </c>
      <c r="N57"/>
      <c r="O57"/>
    </row>
    <row r="58" spans="1:15" s="50" customFormat="1" ht="18" customHeight="1" x14ac:dyDescent="0.3">
      <c r="A58" s="8">
        <v>4</v>
      </c>
      <c r="B58" s="7" t="s">
        <v>345</v>
      </c>
      <c r="C58" s="8" t="s">
        <v>36</v>
      </c>
      <c r="D58" s="9" t="s">
        <v>17</v>
      </c>
      <c r="E58" s="260"/>
      <c r="F58" s="14" t="s">
        <v>341</v>
      </c>
      <c r="G58" s="60">
        <v>61200</v>
      </c>
      <c r="H58" s="49">
        <f t="shared" si="1"/>
        <v>61200</v>
      </c>
      <c r="I58" s="67"/>
      <c r="N58"/>
      <c r="O58"/>
    </row>
    <row r="59" spans="1:15" x14ac:dyDescent="0.3">
      <c r="A59" s="3"/>
      <c r="B59" s="3"/>
      <c r="C59" s="18"/>
      <c r="D59" s="18"/>
      <c r="E59" s="18"/>
      <c r="F59" s="3"/>
      <c r="H59" s="106" t="e">
        <f>H7+H14+H32+H43+H47+H54</f>
        <v>#REF!</v>
      </c>
      <c r="I59" s="104" t="e">
        <f>I13+I28+I38+I44+#REF!+I57</f>
        <v>#REF!</v>
      </c>
      <c r="J59" s="104" t="e">
        <f>H59-I59</f>
        <v>#REF!</v>
      </c>
    </row>
    <row r="60" spans="1:15" ht="9.75" customHeight="1" x14ac:dyDescent="0.3">
      <c r="A60" s="3"/>
      <c r="B60" s="3"/>
      <c r="C60" s="18"/>
      <c r="D60" s="117"/>
      <c r="E60" s="117"/>
      <c r="F60" s="117"/>
      <c r="H60" s="105" t="s">
        <v>198</v>
      </c>
      <c r="I60" s="77" t="s">
        <v>199</v>
      </c>
      <c r="J60" s="77" t="s">
        <v>192</v>
      </c>
    </row>
    <row r="61" spans="1:15" x14ac:dyDescent="0.3">
      <c r="A61" s="19"/>
      <c r="B61" s="19"/>
      <c r="C61" s="18"/>
      <c r="D61" s="40"/>
      <c r="E61" s="249" t="s">
        <v>155</v>
      </c>
      <c r="F61" s="249"/>
    </row>
    <row r="62" spans="1:15" x14ac:dyDescent="0.3">
      <c r="A62" s="250" t="s">
        <v>313</v>
      </c>
      <c r="B62" s="250"/>
      <c r="C62" s="249" t="s">
        <v>311</v>
      </c>
      <c r="D62" s="249"/>
      <c r="E62" s="250" t="s">
        <v>31</v>
      </c>
      <c r="F62" s="250"/>
    </row>
    <row r="63" spans="1:15" x14ac:dyDescent="0.3">
      <c r="A63" s="3"/>
      <c r="B63" s="3"/>
      <c r="C63" s="18"/>
      <c r="D63" s="18"/>
      <c r="E63" s="20"/>
      <c r="F63" s="3"/>
    </row>
    <row r="64" spans="1:15" x14ac:dyDescent="0.3">
      <c r="A64" s="3"/>
      <c r="B64" s="3"/>
      <c r="C64" s="18"/>
      <c r="D64" s="18"/>
      <c r="E64" s="21"/>
      <c r="F64" s="3"/>
    </row>
    <row r="65" spans="1:13" x14ac:dyDescent="0.3">
      <c r="A65" s="3"/>
      <c r="B65" s="3"/>
      <c r="C65" s="18"/>
      <c r="D65" s="18"/>
      <c r="E65" s="20"/>
      <c r="F65" s="3"/>
    </row>
    <row r="66" spans="1:13" x14ac:dyDescent="0.3">
      <c r="A66" s="3"/>
      <c r="B66" s="3"/>
      <c r="C66" s="18"/>
      <c r="D66" s="18"/>
      <c r="E66" s="20"/>
      <c r="F66" s="3"/>
    </row>
    <row r="67" spans="1:13" x14ac:dyDescent="0.3">
      <c r="A67" s="249" t="s">
        <v>312</v>
      </c>
      <c r="B67" s="249"/>
      <c r="C67" s="249" t="s">
        <v>180</v>
      </c>
      <c r="D67" s="249"/>
      <c r="E67" s="249" t="s">
        <v>275</v>
      </c>
      <c r="F67" s="249"/>
    </row>
    <row r="68" spans="1:13" s="1" customFormat="1" x14ac:dyDescent="0.3">
      <c r="C68" s="27"/>
      <c r="D68" s="22"/>
      <c r="E68" s="249"/>
      <c r="F68" s="249"/>
      <c r="G68" s="49"/>
      <c r="H68" s="49"/>
      <c r="I68" s="50"/>
      <c r="J68" s="50"/>
      <c r="K68" s="49"/>
      <c r="L68" s="49"/>
      <c r="M68" s="49"/>
    </row>
    <row r="69" spans="1:13" s="1" customFormat="1" x14ac:dyDescent="0.3">
      <c r="A69" s="3"/>
      <c r="B69" s="3"/>
      <c r="C69" s="18"/>
      <c r="D69" s="18"/>
      <c r="E69" s="3"/>
      <c r="F69" s="3"/>
      <c r="G69" s="49"/>
      <c r="H69" s="49"/>
      <c r="I69" s="50"/>
      <c r="J69" s="50"/>
      <c r="K69" s="49"/>
      <c r="L69" s="49"/>
      <c r="M69" s="49"/>
    </row>
  </sheetData>
  <mergeCells count="26">
    <mergeCell ref="E68:F68"/>
    <mergeCell ref="E61:F61"/>
    <mergeCell ref="A62:B62"/>
    <mergeCell ref="C62:D62"/>
    <mergeCell ref="E62:F62"/>
    <mergeCell ref="A67:B67"/>
    <mergeCell ref="C67:D67"/>
    <mergeCell ref="E67:F67"/>
    <mergeCell ref="E55:E58"/>
    <mergeCell ref="A5:F5"/>
    <mergeCell ref="A7:C7"/>
    <mergeCell ref="E7:E13"/>
    <mergeCell ref="A14:C14"/>
    <mergeCell ref="E15:E31"/>
    <mergeCell ref="E33:E42"/>
    <mergeCell ref="A43:B43"/>
    <mergeCell ref="E44:E46"/>
    <mergeCell ref="A47:B47"/>
    <mergeCell ref="E48:E53"/>
    <mergeCell ref="A54:B54"/>
    <mergeCell ref="A4:F4"/>
    <mergeCell ref="A1:B1"/>
    <mergeCell ref="C1:F1"/>
    <mergeCell ref="A2:B2"/>
    <mergeCell ref="C2:F2"/>
    <mergeCell ref="C3:F3"/>
  </mergeCells>
  <pageMargins left="0.52" right="0.2" top="0.49" bottom="0.3" header="0.38" footer="0.26"/>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opLeftCell="A52" workbookViewId="0">
      <selection activeCell="B43" sqref="B43"/>
    </sheetView>
  </sheetViews>
  <sheetFormatPr defaultRowHeight="18.75" x14ac:dyDescent="0.3"/>
  <cols>
    <col min="1" max="1" width="5.28515625" customWidth="1"/>
    <col min="2" max="2" width="32" customWidth="1"/>
    <col min="3" max="3" width="8.42578125" style="28" customWidth="1"/>
    <col min="4" max="4" width="13.5703125" customWidth="1"/>
    <col min="5" max="5" width="13.42578125" customWidth="1"/>
    <col min="6" max="6" width="23.425781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276</v>
      </c>
      <c r="D3" s="265"/>
      <c r="E3" s="265"/>
      <c r="F3" s="265"/>
    </row>
    <row r="4" spans="1:13" ht="39.75" customHeight="1" x14ac:dyDescent="0.3">
      <c r="A4" s="261" t="s">
        <v>353</v>
      </c>
      <c r="B4" s="262"/>
      <c r="C4" s="262"/>
      <c r="D4" s="262"/>
      <c r="E4" s="262"/>
      <c r="F4" s="262"/>
    </row>
    <row r="5" spans="1:13" ht="43.5" customHeight="1" x14ac:dyDescent="0.3">
      <c r="A5" s="253" t="s">
        <v>400</v>
      </c>
      <c r="B5" s="253"/>
      <c r="C5" s="253"/>
      <c r="D5" s="253"/>
      <c r="E5" s="253"/>
      <c r="F5" s="253"/>
      <c r="G5" s="4"/>
      <c r="H5" s="4"/>
    </row>
    <row r="6" spans="1:13" ht="18.95" customHeight="1" x14ac:dyDescent="0.3">
      <c r="A6" s="5" t="s">
        <v>5</v>
      </c>
      <c r="B6" s="5" t="s">
        <v>6</v>
      </c>
      <c r="C6" s="5" t="s">
        <v>7</v>
      </c>
      <c r="D6" s="5" t="s">
        <v>8</v>
      </c>
      <c r="E6" s="5" t="s">
        <v>9</v>
      </c>
      <c r="F6" s="5" t="s">
        <v>10</v>
      </c>
    </row>
    <row r="7" spans="1:13" ht="18" customHeight="1" x14ac:dyDescent="0.3">
      <c r="A7" s="251" t="s">
        <v>11</v>
      </c>
      <c r="B7" s="254"/>
      <c r="C7" s="252"/>
      <c r="D7" s="8"/>
      <c r="E7" s="258"/>
      <c r="F7" s="7"/>
      <c r="G7" s="49" t="s">
        <v>198</v>
      </c>
      <c r="H7" s="68">
        <f>I13+M9</f>
        <v>527630</v>
      </c>
    </row>
    <row r="8" spans="1:13" ht="18.95" customHeight="1" x14ac:dyDescent="0.3">
      <c r="A8" s="8">
        <v>1</v>
      </c>
      <c r="B8" s="7" t="s">
        <v>185</v>
      </c>
      <c r="C8" s="35" t="s">
        <v>12</v>
      </c>
      <c r="D8" s="9" t="s">
        <v>23</v>
      </c>
      <c r="E8" s="259"/>
      <c r="F8" s="7"/>
      <c r="G8" s="49">
        <v>60000</v>
      </c>
      <c r="H8" s="49">
        <f t="shared" ref="H8:H13" si="0">D8*G8</f>
        <v>300000</v>
      </c>
    </row>
    <row r="9" spans="1:13" ht="18.95" customHeight="1" x14ac:dyDescent="0.3">
      <c r="A9" s="8">
        <v>2</v>
      </c>
      <c r="B9" s="47" t="s">
        <v>42</v>
      </c>
      <c r="C9" s="43" t="s">
        <v>20</v>
      </c>
      <c r="D9" s="44" t="s">
        <v>17</v>
      </c>
      <c r="E9" s="259"/>
      <c r="F9" s="7"/>
      <c r="G9" s="60">
        <v>61800</v>
      </c>
      <c r="H9" s="49">
        <f t="shared" si="0"/>
        <v>61800</v>
      </c>
      <c r="J9" s="53" t="s">
        <v>192</v>
      </c>
      <c r="L9" s="62">
        <v>80000</v>
      </c>
      <c r="M9" s="102">
        <f>K9*L9</f>
        <v>0</v>
      </c>
    </row>
    <row r="10" spans="1:13" ht="18.95" customHeight="1" x14ac:dyDescent="0.3">
      <c r="A10" s="8">
        <v>3</v>
      </c>
      <c r="B10" s="7" t="s">
        <v>374</v>
      </c>
      <c r="C10" s="116" t="s">
        <v>20</v>
      </c>
      <c r="D10" s="9" t="s">
        <v>13</v>
      </c>
      <c r="E10" s="259"/>
      <c r="F10" s="7"/>
      <c r="G10" s="60">
        <v>36050</v>
      </c>
      <c r="H10" s="49">
        <f t="shared" si="0"/>
        <v>72100</v>
      </c>
      <c r="K10" s="53"/>
      <c r="M10" s="79"/>
    </row>
    <row r="11" spans="1:13" ht="18.95" customHeight="1" x14ac:dyDescent="0.3">
      <c r="A11" s="8">
        <v>4</v>
      </c>
      <c r="B11" s="7" t="s">
        <v>372</v>
      </c>
      <c r="C11" s="115" t="s">
        <v>41</v>
      </c>
      <c r="D11" s="44" t="s">
        <v>23</v>
      </c>
      <c r="E11" s="259"/>
      <c r="F11" s="7" t="s">
        <v>373</v>
      </c>
      <c r="G11" s="60">
        <v>9270</v>
      </c>
      <c r="H11" s="49">
        <f t="shared" si="0"/>
        <v>46350</v>
      </c>
      <c r="I11" s="67"/>
      <c r="J11" s="66"/>
      <c r="K11" s="65"/>
      <c r="M11" s="79"/>
    </row>
    <row r="12" spans="1:13" ht="18.95" customHeight="1" x14ac:dyDescent="0.3">
      <c r="A12" s="8">
        <v>5</v>
      </c>
      <c r="B12" s="42" t="s">
        <v>375</v>
      </c>
      <c r="C12" s="115" t="s">
        <v>14</v>
      </c>
      <c r="D12" s="44" t="s">
        <v>23</v>
      </c>
      <c r="E12" s="259"/>
      <c r="F12" s="7" t="s">
        <v>373</v>
      </c>
      <c r="G12" s="60">
        <v>8240</v>
      </c>
      <c r="H12" s="49">
        <f t="shared" si="0"/>
        <v>41200</v>
      </c>
      <c r="I12" s="67"/>
      <c r="J12" s="66"/>
      <c r="K12" s="65"/>
      <c r="M12" s="79"/>
    </row>
    <row r="13" spans="1:13" ht="18.95" customHeight="1" x14ac:dyDescent="0.3">
      <c r="A13" s="8">
        <v>6</v>
      </c>
      <c r="B13" s="42" t="s">
        <v>56</v>
      </c>
      <c r="C13" s="115" t="s">
        <v>16</v>
      </c>
      <c r="D13" s="44" t="s">
        <v>13</v>
      </c>
      <c r="E13" s="260"/>
      <c r="F13" s="7"/>
      <c r="G13" s="60">
        <v>3090</v>
      </c>
      <c r="H13" s="49">
        <f t="shared" si="0"/>
        <v>6180</v>
      </c>
      <c r="I13" s="67">
        <f>SUM(H8:H13)</f>
        <v>527630</v>
      </c>
      <c r="J13" s="66"/>
      <c r="K13" s="65"/>
      <c r="M13" s="79"/>
    </row>
    <row r="14" spans="1:13" ht="18" customHeight="1" x14ac:dyDescent="0.3">
      <c r="A14" s="251" t="s">
        <v>21</v>
      </c>
      <c r="B14" s="254"/>
      <c r="C14" s="252"/>
      <c r="D14" s="8"/>
      <c r="E14" s="7"/>
      <c r="F14" s="7"/>
      <c r="G14" s="49" t="s">
        <v>198</v>
      </c>
      <c r="H14" s="68">
        <f>I28+M17</f>
        <v>2056860</v>
      </c>
      <c r="K14" s="53"/>
      <c r="M14" s="79"/>
    </row>
    <row r="15" spans="1:13" ht="18.95" customHeight="1" x14ac:dyDescent="0.3">
      <c r="A15" s="8">
        <v>1</v>
      </c>
      <c r="B15" s="7" t="s">
        <v>183</v>
      </c>
      <c r="C15" s="35" t="s">
        <v>12</v>
      </c>
      <c r="D15" s="23">
        <v>10</v>
      </c>
      <c r="E15" s="300"/>
      <c r="F15" s="7" t="s">
        <v>184</v>
      </c>
      <c r="G15" s="20">
        <v>68000</v>
      </c>
      <c r="H15" s="49">
        <f t="shared" ref="H15:H62" si="1">D15*G15</f>
        <v>680000</v>
      </c>
      <c r="I15" s="72"/>
      <c r="K15" s="53"/>
      <c r="M15" s="79"/>
    </row>
    <row r="16" spans="1:13" ht="18.95" customHeight="1" x14ac:dyDescent="0.3">
      <c r="A16" s="8">
        <v>2</v>
      </c>
      <c r="B16" s="7" t="s">
        <v>185</v>
      </c>
      <c r="C16" s="35" t="s">
        <v>12</v>
      </c>
      <c r="D16" s="23" t="s">
        <v>18</v>
      </c>
      <c r="E16" s="300"/>
      <c r="F16" s="7" t="s">
        <v>186</v>
      </c>
      <c r="G16" s="20">
        <v>60000</v>
      </c>
      <c r="H16" s="49">
        <f t="shared" si="1"/>
        <v>180000</v>
      </c>
      <c r="I16" s="72"/>
      <c r="K16" s="53"/>
      <c r="M16" s="79"/>
    </row>
    <row r="17" spans="1:15" ht="18.95" customHeight="1" x14ac:dyDescent="0.3">
      <c r="A17" s="8">
        <v>3</v>
      </c>
      <c r="B17" s="7" t="s">
        <v>360</v>
      </c>
      <c r="C17" s="35" t="s">
        <v>41</v>
      </c>
      <c r="D17" s="23" t="s">
        <v>13</v>
      </c>
      <c r="E17" s="300"/>
      <c r="F17" s="7"/>
      <c r="G17" s="20">
        <v>9270</v>
      </c>
      <c r="H17" s="49">
        <f t="shared" si="1"/>
        <v>18540</v>
      </c>
      <c r="I17" s="72"/>
      <c r="J17" s="53" t="s">
        <v>192</v>
      </c>
      <c r="L17" s="62">
        <v>80000</v>
      </c>
      <c r="M17" s="102">
        <f>K17*L17</f>
        <v>0</v>
      </c>
    </row>
    <row r="18" spans="1:15" ht="18.95" customHeight="1" x14ac:dyDescent="0.3">
      <c r="A18" s="8">
        <v>4</v>
      </c>
      <c r="B18" s="7" t="s">
        <v>295</v>
      </c>
      <c r="C18" s="35" t="s">
        <v>36</v>
      </c>
      <c r="D18" s="23">
        <v>40</v>
      </c>
      <c r="E18" s="300"/>
      <c r="F18" s="7"/>
      <c r="G18" s="20">
        <v>2060</v>
      </c>
      <c r="H18" s="49">
        <f t="shared" si="1"/>
        <v>82400</v>
      </c>
      <c r="K18" s="53"/>
      <c r="L18" s="114"/>
      <c r="M18" s="102"/>
    </row>
    <row r="19" spans="1:15" ht="18.95" customHeight="1" x14ac:dyDescent="0.3">
      <c r="A19" s="8">
        <v>5</v>
      </c>
      <c r="B19" s="7" t="s">
        <v>377</v>
      </c>
      <c r="C19" s="35" t="s">
        <v>36</v>
      </c>
      <c r="D19" s="23">
        <v>30</v>
      </c>
      <c r="E19" s="300"/>
      <c r="F19" s="7"/>
      <c r="G19" s="20">
        <v>3090</v>
      </c>
      <c r="H19" s="49">
        <f t="shared" si="1"/>
        <v>92700</v>
      </c>
      <c r="K19" s="53"/>
      <c r="L19" s="75"/>
      <c r="M19" s="102">
        <f>SUM(M17:M18)</f>
        <v>0</v>
      </c>
    </row>
    <row r="20" spans="1:15" ht="18.95" customHeight="1" x14ac:dyDescent="0.3">
      <c r="A20" s="8">
        <v>6</v>
      </c>
      <c r="B20" s="7" t="s">
        <v>361</v>
      </c>
      <c r="C20" s="35" t="s">
        <v>36</v>
      </c>
      <c r="D20" s="23" t="s">
        <v>18</v>
      </c>
      <c r="E20" s="300"/>
      <c r="F20" s="7"/>
      <c r="G20" s="20">
        <v>14420</v>
      </c>
      <c r="H20" s="49">
        <f t="shared" si="1"/>
        <v>43260</v>
      </c>
      <c r="K20" s="53"/>
      <c r="L20" s="75"/>
      <c r="M20" s="79"/>
    </row>
    <row r="21" spans="1:15" ht="18.95" customHeight="1" x14ac:dyDescent="0.3">
      <c r="A21" s="8">
        <v>7</v>
      </c>
      <c r="B21" s="7" t="s">
        <v>358</v>
      </c>
      <c r="C21" s="35" t="s">
        <v>285</v>
      </c>
      <c r="D21" s="23">
        <v>70</v>
      </c>
      <c r="E21" s="300"/>
      <c r="F21" s="123" t="s">
        <v>362</v>
      </c>
      <c r="G21" s="20">
        <v>1030</v>
      </c>
      <c r="H21" s="49">
        <f t="shared" si="1"/>
        <v>72100</v>
      </c>
      <c r="K21" s="53"/>
      <c r="L21" s="75"/>
      <c r="M21" s="79"/>
    </row>
    <row r="22" spans="1:15" ht="18.95" customHeight="1" x14ac:dyDescent="0.3">
      <c r="A22" s="8">
        <v>8</v>
      </c>
      <c r="B22" s="7" t="s">
        <v>363</v>
      </c>
      <c r="C22" s="35" t="s">
        <v>36</v>
      </c>
      <c r="D22" s="23" t="s">
        <v>17</v>
      </c>
      <c r="E22" s="300"/>
      <c r="F22" s="7" t="s">
        <v>364</v>
      </c>
      <c r="G22" s="20">
        <v>36050</v>
      </c>
      <c r="H22" s="49">
        <f t="shared" si="1"/>
        <v>36050</v>
      </c>
      <c r="K22" s="53"/>
      <c r="N22" s="33"/>
    </row>
    <row r="23" spans="1:15" ht="18.95" customHeight="1" x14ac:dyDescent="0.3">
      <c r="A23" s="8">
        <v>9</v>
      </c>
      <c r="B23" s="7" t="s">
        <v>113</v>
      </c>
      <c r="C23" s="35" t="s">
        <v>36</v>
      </c>
      <c r="D23" s="23" t="s">
        <v>17</v>
      </c>
      <c r="E23" s="300"/>
      <c r="F23" s="7"/>
      <c r="G23" s="20">
        <v>92700</v>
      </c>
      <c r="H23" s="49">
        <f t="shared" si="1"/>
        <v>92700</v>
      </c>
      <c r="K23" s="53"/>
      <c r="M23" s="79"/>
      <c r="N23" s="31"/>
      <c r="O23" s="31"/>
    </row>
    <row r="24" spans="1:15" ht="18.95" customHeight="1" x14ac:dyDescent="0.3">
      <c r="A24" s="8">
        <v>10</v>
      </c>
      <c r="B24" s="7" t="s">
        <v>365</v>
      </c>
      <c r="C24" s="35" t="s">
        <v>36</v>
      </c>
      <c r="D24" s="23" t="s">
        <v>18</v>
      </c>
      <c r="E24" s="300"/>
      <c r="F24" s="7" t="s">
        <v>366</v>
      </c>
      <c r="G24" s="20">
        <v>61800</v>
      </c>
      <c r="H24" s="49">
        <f t="shared" si="1"/>
        <v>185400</v>
      </c>
      <c r="K24" s="53"/>
      <c r="N24" s="32"/>
    </row>
    <row r="25" spans="1:15" ht="18.95" customHeight="1" x14ac:dyDescent="0.3">
      <c r="A25" s="8">
        <v>11</v>
      </c>
      <c r="B25" s="118" t="s">
        <v>69</v>
      </c>
      <c r="C25" s="35" t="s">
        <v>36</v>
      </c>
      <c r="D25" s="23" t="s">
        <v>17</v>
      </c>
      <c r="E25" s="300"/>
      <c r="F25" s="7" t="s">
        <v>364</v>
      </c>
      <c r="G25" s="122"/>
      <c r="H25" s="49">
        <f t="shared" si="1"/>
        <v>0</v>
      </c>
      <c r="K25" s="53"/>
      <c r="N25" s="32"/>
    </row>
    <row r="26" spans="1:15" ht="18.95" customHeight="1" x14ac:dyDescent="0.3">
      <c r="A26" s="8">
        <v>12</v>
      </c>
      <c r="B26" s="7" t="s">
        <v>322</v>
      </c>
      <c r="C26" s="35" t="s">
        <v>26</v>
      </c>
      <c r="D26" s="23" t="s">
        <v>70</v>
      </c>
      <c r="E26" s="294"/>
      <c r="F26" s="8"/>
      <c r="G26" s="20">
        <v>44290</v>
      </c>
      <c r="H26" s="49">
        <f t="shared" si="1"/>
        <v>265740</v>
      </c>
      <c r="K26" s="53"/>
      <c r="M26" s="79"/>
      <c r="N26" s="26"/>
      <c r="O26" s="26"/>
    </row>
    <row r="27" spans="1:15" ht="18.95" customHeight="1" x14ac:dyDescent="0.3">
      <c r="A27" s="8">
        <v>13</v>
      </c>
      <c r="B27" s="7" t="s">
        <v>323</v>
      </c>
      <c r="C27" s="35" t="s">
        <v>25</v>
      </c>
      <c r="D27" s="23" t="s">
        <v>44</v>
      </c>
      <c r="E27" s="294"/>
      <c r="F27" s="8"/>
      <c r="G27" s="20">
        <v>29870</v>
      </c>
      <c r="H27" s="49">
        <f t="shared" si="1"/>
        <v>119480</v>
      </c>
      <c r="K27" s="53"/>
      <c r="M27" s="79"/>
      <c r="N27" s="26"/>
      <c r="O27" s="26"/>
    </row>
    <row r="28" spans="1:15" ht="18.95" customHeight="1" x14ac:dyDescent="0.3">
      <c r="A28" s="8">
        <v>14</v>
      </c>
      <c r="B28" s="7" t="s">
        <v>324</v>
      </c>
      <c r="C28" s="35" t="s">
        <v>25</v>
      </c>
      <c r="D28" s="23" t="s">
        <v>18</v>
      </c>
      <c r="E28" s="294"/>
      <c r="F28" s="8"/>
      <c r="G28" s="20">
        <v>30900</v>
      </c>
      <c r="H28" s="49">
        <f t="shared" si="1"/>
        <v>92700</v>
      </c>
      <c r="I28" s="67">
        <f>SUM(H15:H31)</f>
        <v>2056860</v>
      </c>
      <c r="K28" s="53"/>
      <c r="L28" s="81"/>
      <c r="M28" s="79"/>
    </row>
    <row r="29" spans="1:15" ht="18.95" customHeight="1" x14ac:dyDescent="0.3">
      <c r="A29" s="8">
        <v>15</v>
      </c>
      <c r="B29" s="7" t="s">
        <v>325</v>
      </c>
      <c r="C29" s="35" t="s">
        <v>25</v>
      </c>
      <c r="D29" s="23" t="s">
        <v>17</v>
      </c>
      <c r="E29" s="294"/>
      <c r="F29" s="8"/>
      <c r="G29" s="20">
        <v>27810</v>
      </c>
      <c r="H29" s="49">
        <f t="shared" si="1"/>
        <v>27810</v>
      </c>
      <c r="I29" s="67"/>
      <c r="K29" s="53"/>
      <c r="L29" s="81"/>
      <c r="M29" s="79"/>
    </row>
    <row r="30" spans="1:15" ht="18.95" customHeight="1" x14ac:dyDescent="0.3">
      <c r="A30" s="8">
        <v>16</v>
      </c>
      <c r="B30" s="7" t="s">
        <v>326</v>
      </c>
      <c r="C30" s="35" t="s">
        <v>327</v>
      </c>
      <c r="D30" s="23" t="s">
        <v>17</v>
      </c>
      <c r="E30" s="294"/>
      <c r="F30" s="8"/>
      <c r="G30" s="20">
        <v>33990</v>
      </c>
      <c r="H30" s="49">
        <f t="shared" si="1"/>
        <v>33990</v>
      </c>
      <c r="I30" s="67"/>
      <c r="K30" s="53"/>
      <c r="L30" s="81"/>
      <c r="M30" s="79"/>
    </row>
    <row r="31" spans="1:15" ht="18.95" customHeight="1" x14ac:dyDescent="0.3">
      <c r="A31" s="8">
        <v>17</v>
      </c>
      <c r="B31" s="7" t="s">
        <v>328</v>
      </c>
      <c r="C31" s="35" t="s">
        <v>327</v>
      </c>
      <c r="D31" s="23" t="s">
        <v>17</v>
      </c>
      <c r="E31" s="294"/>
      <c r="F31" s="8"/>
      <c r="G31" s="20">
        <v>33990</v>
      </c>
      <c r="H31" s="49">
        <f t="shared" si="1"/>
        <v>33990</v>
      </c>
      <c r="I31" s="67"/>
      <c r="K31" s="53"/>
      <c r="L31" s="81"/>
      <c r="M31" s="79"/>
    </row>
    <row r="32" spans="1:15" ht="18.95" customHeight="1" x14ac:dyDescent="0.3">
      <c r="A32" s="8">
        <v>18</v>
      </c>
      <c r="B32" s="7" t="s">
        <v>367</v>
      </c>
      <c r="C32" s="35" t="s">
        <v>14</v>
      </c>
      <c r="D32" s="23" t="s">
        <v>18</v>
      </c>
      <c r="E32" s="294"/>
      <c r="F32" s="8"/>
      <c r="G32" s="20">
        <v>41200</v>
      </c>
      <c r="H32" s="49">
        <f t="shared" si="1"/>
        <v>123600</v>
      </c>
      <c r="I32" s="67"/>
      <c r="K32" s="53"/>
      <c r="L32" s="81"/>
      <c r="M32" s="79"/>
    </row>
    <row r="33" spans="1:13" ht="18.95" customHeight="1" x14ac:dyDescent="0.3">
      <c r="A33" s="8">
        <v>19</v>
      </c>
      <c r="B33" s="7" t="s">
        <v>368</v>
      </c>
      <c r="C33" s="35" t="s">
        <v>14</v>
      </c>
      <c r="D33" s="23" t="s">
        <v>13</v>
      </c>
      <c r="E33" s="294"/>
      <c r="F33" s="8"/>
      <c r="G33" s="20">
        <v>22660</v>
      </c>
      <c r="H33" s="49">
        <f t="shared" si="1"/>
        <v>45320</v>
      </c>
      <c r="I33" s="67"/>
      <c r="K33" s="53"/>
      <c r="L33" s="81"/>
      <c r="M33" s="79"/>
    </row>
    <row r="34" spans="1:13" ht="18.95" customHeight="1" x14ac:dyDescent="0.3">
      <c r="A34" s="8">
        <v>20</v>
      </c>
      <c r="B34" s="7" t="s">
        <v>369</v>
      </c>
      <c r="C34" s="35" t="s">
        <v>25</v>
      </c>
      <c r="D34" s="23" t="s">
        <v>17</v>
      </c>
      <c r="E34" s="294"/>
      <c r="F34" s="8"/>
      <c r="G34" s="20">
        <v>53560</v>
      </c>
      <c r="H34" s="49">
        <f t="shared" si="1"/>
        <v>53560</v>
      </c>
      <c r="I34" s="67"/>
      <c r="K34" s="53"/>
      <c r="L34" s="81"/>
      <c r="M34" s="79"/>
    </row>
    <row r="35" spans="1:13" ht="18.95" customHeight="1" x14ac:dyDescent="0.3">
      <c r="A35" s="8">
        <v>21</v>
      </c>
      <c r="B35" s="7" t="s">
        <v>329</v>
      </c>
      <c r="C35" s="35" t="s">
        <v>25</v>
      </c>
      <c r="D35" s="23" t="s">
        <v>17</v>
      </c>
      <c r="E35" s="294"/>
      <c r="F35" s="8"/>
      <c r="G35" s="20">
        <v>24720</v>
      </c>
      <c r="H35" s="49">
        <f t="shared" si="1"/>
        <v>24720</v>
      </c>
      <c r="I35" s="67"/>
      <c r="K35" s="53"/>
      <c r="L35" s="81"/>
      <c r="M35" s="79"/>
    </row>
    <row r="36" spans="1:13" ht="18.95" customHeight="1" x14ac:dyDescent="0.3">
      <c r="A36" s="8">
        <v>22</v>
      </c>
      <c r="B36" s="118" t="s">
        <v>370</v>
      </c>
      <c r="C36" s="8" t="s">
        <v>36</v>
      </c>
      <c r="D36" s="9" t="s">
        <v>17</v>
      </c>
      <c r="E36" s="294"/>
      <c r="F36" s="8"/>
      <c r="G36" s="122">
        <v>20600</v>
      </c>
      <c r="H36" s="49">
        <f t="shared" si="1"/>
        <v>20600</v>
      </c>
      <c r="I36" s="67"/>
      <c r="K36" s="53"/>
      <c r="L36" s="81"/>
      <c r="M36" s="79"/>
    </row>
    <row r="37" spans="1:13" ht="18.95" customHeight="1" x14ac:dyDescent="0.3">
      <c r="A37" s="8">
        <v>23</v>
      </c>
      <c r="B37" s="118" t="s">
        <v>371</v>
      </c>
      <c r="C37" s="8" t="s">
        <v>36</v>
      </c>
      <c r="D37" s="9" t="s">
        <v>23</v>
      </c>
      <c r="E37" s="294"/>
      <c r="F37" s="8"/>
      <c r="G37" s="122">
        <v>6180</v>
      </c>
      <c r="H37" s="49">
        <f t="shared" si="1"/>
        <v>30900</v>
      </c>
      <c r="I37" s="67"/>
      <c r="K37" s="53"/>
      <c r="L37" s="81"/>
      <c r="M37" s="79"/>
    </row>
    <row r="38" spans="1:13" ht="18.95" customHeight="1" x14ac:dyDescent="0.3">
      <c r="A38" s="8">
        <v>24</v>
      </c>
      <c r="B38" s="118" t="s">
        <v>378</v>
      </c>
      <c r="C38" s="8" t="s">
        <v>136</v>
      </c>
      <c r="D38" s="9" t="s">
        <v>17</v>
      </c>
      <c r="E38" s="294"/>
      <c r="F38" s="8"/>
      <c r="G38" s="122">
        <v>32960</v>
      </c>
      <c r="H38" s="49">
        <f t="shared" si="1"/>
        <v>32960</v>
      </c>
      <c r="I38" s="67"/>
      <c r="K38" s="53"/>
      <c r="L38" s="81"/>
      <c r="M38" s="79"/>
    </row>
    <row r="39" spans="1:13" ht="18.95" customHeight="1" x14ac:dyDescent="0.3">
      <c r="A39" s="8">
        <v>25</v>
      </c>
      <c r="B39" s="7" t="s">
        <v>379</v>
      </c>
      <c r="C39" s="8" t="s">
        <v>14</v>
      </c>
      <c r="D39" s="9" t="s">
        <v>17</v>
      </c>
      <c r="E39" s="294"/>
      <c r="F39" s="8"/>
      <c r="G39" s="20"/>
      <c r="H39" s="49">
        <f t="shared" si="1"/>
        <v>0</v>
      </c>
      <c r="I39" s="67"/>
      <c r="K39" s="53"/>
      <c r="L39" s="81"/>
      <c r="M39" s="79"/>
    </row>
    <row r="40" spans="1:13" ht="18.95" customHeight="1" x14ac:dyDescent="0.3">
      <c r="A40" s="8">
        <v>26</v>
      </c>
      <c r="B40" s="7" t="s">
        <v>306</v>
      </c>
      <c r="C40" s="8" t="s">
        <v>14</v>
      </c>
      <c r="D40" s="9">
        <v>20</v>
      </c>
      <c r="E40" s="295"/>
      <c r="F40" s="8"/>
      <c r="G40" s="20">
        <v>38110</v>
      </c>
      <c r="H40" s="49">
        <f t="shared" si="1"/>
        <v>762200</v>
      </c>
      <c r="I40" s="67"/>
      <c r="K40" s="53"/>
      <c r="L40" s="81"/>
      <c r="M40" s="79"/>
    </row>
    <row r="41" spans="1:13" ht="22.5" customHeight="1" x14ac:dyDescent="0.3">
      <c r="A41" s="6" t="s">
        <v>28</v>
      </c>
      <c r="B41" s="6"/>
      <c r="C41" s="8"/>
      <c r="D41" s="8"/>
      <c r="E41" s="8"/>
      <c r="F41" s="14"/>
      <c r="G41" s="49" t="s">
        <v>198</v>
      </c>
      <c r="H41" s="68">
        <f>I47+M42</f>
        <v>593300</v>
      </c>
      <c r="K41" s="86"/>
      <c r="M41" s="79"/>
    </row>
    <row r="42" spans="1:13" ht="20.100000000000001" customHeight="1" x14ac:dyDescent="0.3">
      <c r="A42" s="8">
        <v>1</v>
      </c>
      <c r="B42" s="7" t="s">
        <v>185</v>
      </c>
      <c r="C42" s="8" t="s">
        <v>12</v>
      </c>
      <c r="D42" s="9" t="s">
        <v>53</v>
      </c>
      <c r="E42" s="258"/>
      <c r="F42" s="17"/>
      <c r="G42" s="49">
        <v>60000</v>
      </c>
      <c r="H42" s="49">
        <f t="shared" si="1"/>
        <v>480000</v>
      </c>
      <c r="K42" s="86"/>
      <c r="M42" s="102"/>
    </row>
    <row r="43" spans="1:13" ht="20.100000000000001" customHeight="1" x14ac:dyDescent="0.3">
      <c r="A43" s="8">
        <v>2</v>
      </c>
      <c r="B43" s="7" t="s">
        <v>354</v>
      </c>
      <c r="C43" s="8" t="s">
        <v>14</v>
      </c>
      <c r="D43" s="9" t="s">
        <v>13</v>
      </c>
      <c r="E43" s="259"/>
      <c r="F43" s="17"/>
      <c r="G43" s="60">
        <v>8240</v>
      </c>
      <c r="H43" s="49">
        <f t="shared" si="1"/>
        <v>16480</v>
      </c>
      <c r="K43" s="86"/>
      <c r="M43" s="79"/>
    </row>
    <row r="44" spans="1:13" ht="20.100000000000001" customHeight="1" x14ac:dyDescent="0.3">
      <c r="A44" s="8">
        <v>3</v>
      </c>
      <c r="B44" s="45" t="s">
        <v>355</v>
      </c>
      <c r="C44" s="43" t="s">
        <v>14</v>
      </c>
      <c r="D44" s="44" t="s">
        <v>13</v>
      </c>
      <c r="E44" s="259"/>
      <c r="F44" s="17"/>
      <c r="G44" s="60">
        <v>3090</v>
      </c>
      <c r="H44" s="49">
        <f t="shared" si="1"/>
        <v>6180</v>
      </c>
    </row>
    <row r="45" spans="1:13" ht="20.100000000000001" customHeight="1" x14ac:dyDescent="0.3">
      <c r="A45" s="8">
        <v>4</v>
      </c>
      <c r="B45" s="45" t="s">
        <v>356</v>
      </c>
      <c r="C45" s="43" t="s">
        <v>14</v>
      </c>
      <c r="D45" s="44" t="s">
        <v>13</v>
      </c>
      <c r="E45" s="259"/>
      <c r="F45" s="17"/>
      <c r="G45" s="60">
        <v>3090</v>
      </c>
      <c r="H45" s="49">
        <f t="shared" si="1"/>
        <v>6180</v>
      </c>
    </row>
    <row r="46" spans="1:13" ht="20.100000000000001" customHeight="1" x14ac:dyDescent="0.3">
      <c r="A46" s="8">
        <v>5</v>
      </c>
      <c r="B46" s="45" t="s">
        <v>357</v>
      </c>
      <c r="C46" s="43" t="s">
        <v>36</v>
      </c>
      <c r="D46" s="44" t="s">
        <v>18</v>
      </c>
      <c r="E46" s="259"/>
      <c r="F46" s="17"/>
      <c r="G46" s="60">
        <v>14420</v>
      </c>
      <c r="H46" s="49">
        <f t="shared" si="1"/>
        <v>43260</v>
      </c>
    </row>
    <row r="47" spans="1:13" ht="20.100000000000001" customHeight="1" x14ac:dyDescent="0.3">
      <c r="A47" s="8">
        <v>6</v>
      </c>
      <c r="B47" s="47" t="s">
        <v>295</v>
      </c>
      <c r="C47" s="43" t="s">
        <v>36</v>
      </c>
      <c r="D47" s="44">
        <v>20</v>
      </c>
      <c r="E47" s="259"/>
      <c r="F47" s="17"/>
      <c r="G47" s="60">
        <v>2060</v>
      </c>
      <c r="H47" s="49">
        <f t="shared" si="1"/>
        <v>41200</v>
      </c>
      <c r="I47" s="67">
        <f>SUM(H42:H47)</f>
        <v>593300</v>
      </c>
    </row>
    <row r="48" spans="1:13" ht="20.100000000000001" customHeight="1" x14ac:dyDescent="0.3">
      <c r="A48" s="8">
        <v>7</v>
      </c>
      <c r="B48" s="47" t="s">
        <v>42</v>
      </c>
      <c r="C48" s="43" t="s">
        <v>20</v>
      </c>
      <c r="D48" s="44" t="s">
        <v>17</v>
      </c>
      <c r="E48" s="259"/>
      <c r="F48" s="17"/>
      <c r="G48" s="60">
        <v>61800</v>
      </c>
      <c r="H48" s="49">
        <f t="shared" si="1"/>
        <v>61800</v>
      </c>
      <c r="I48" s="67"/>
    </row>
    <row r="49" spans="1:15" ht="20.100000000000001" customHeight="1" x14ac:dyDescent="0.3">
      <c r="A49" s="8">
        <v>8</v>
      </c>
      <c r="B49" s="47" t="s">
        <v>344</v>
      </c>
      <c r="C49" s="43" t="s">
        <v>16</v>
      </c>
      <c r="D49" s="44" t="s">
        <v>17</v>
      </c>
      <c r="E49" s="260"/>
      <c r="F49" s="17"/>
      <c r="G49" s="60">
        <v>20600</v>
      </c>
      <c r="H49" s="49">
        <f t="shared" si="1"/>
        <v>20600</v>
      </c>
      <c r="I49" s="67"/>
    </row>
    <row r="50" spans="1:15" s="50" customFormat="1" ht="21.75" customHeight="1" x14ac:dyDescent="0.3">
      <c r="A50" s="297" t="s">
        <v>91</v>
      </c>
      <c r="B50" s="297"/>
      <c r="C50" s="8"/>
      <c r="D50" s="9"/>
      <c r="E50" s="8"/>
      <c r="F50" s="14"/>
      <c r="G50" s="60" t="s">
        <v>198</v>
      </c>
      <c r="H50" s="68">
        <f>I51+M51</f>
        <v>239740</v>
      </c>
      <c r="N50"/>
      <c r="O50"/>
    </row>
    <row r="51" spans="1:15" s="50" customFormat="1" ht="20.100000000000001" customHeight="1" x14ac:dyDescent="0.3">
      <c r="A51" s="8">
        <v>1</v>
      </c>
      <c r="B51" s="25" t="s">
        <v>340</v>
      </c>
      <c r="C51" s="8" t="s">
        <v>25</v>
      </c>
      <c r="D51" s="9" t="s">
        <v>13</v>
      </c>
      <c r="E51" s="258"/>
      <c r="F51" s="14"/>
      <c r="G51" s="60">
        <v>4120</v>
      </c>
      <c r="H51" s="49">
        <f>D51*G51</f>
        <v>8240</v>
      </c>
      <c r="I51" s="67">
        <f>SUM(H51:H54)</f>
        <v>239740</v>
      </c>
      <c r="J51" s="50" t="s">
        <v>192</v>
      </c>
      <c r="K51" s="50">
        <v>0</v>
      </c>
      <c r="L51" s="49">
        <v>80000</v>
      </c>
      <c r="M51" s="67">
        <f>K51*L51</f>
        <v>0</v>
      </c>
      <c r="N51"/>
      <c r="O51"/>
    </row>
    <row r="52" spans="1:15" s="50" customFormat="1" ht="20.100000000000001" customHeight="1" x14ac:dyDescent="0.3">
      <c r="A52" s="8">
        <v>2</v>
      </c>
      <c r="B52" s="7" t="s">
        <v>185</v>
      </c>
      <c r="C52" s="8" t="s">
        <v>12</v>
      </c>
      <c r="D52" s="9" t="s">
        <v>18</v>
      </c>
      <c r="E52" s="259"/>
      <c r="F52" s="14"/>
      <c r="G52" s="60">
        <v>60000</v>
      </c>
      <c r="H52" s="49">
        <f>D52*G52</f>
        <v>180000</v>
      </c>
      <c r="I52" s="67"/>
      <c r="L52" s="49"/>
      <c r="M52" s="67"/>
      <c r="N52"/>
      <c r="O52"/>
    </row>
    <row r="53" spans="1:15" s="50" customFormat="1" ht="20.100000000000001" customHeight="1" x14ac:dyDescent="0.3">
      <c r="A53" s="8">
        <v>3</v>
      </c>
      <c r="B53" s="45" t="s">
        <v>295</v>
      </c>
      <c r="C53" s="8" t="s">
        <v>36</v>
      </c>
      <c r="D53" s="9">
        <v>10</v>
      </c>
      <c r="E53" s="259"/>
      <c r="F53" s="14"/>
      <c r="G53" s="60">
        <v>2060</v>
      </c>
      <c r="H53" s="49">
        <f>D53*G53</f>
        <v>20600</v>
      </c>
      <c r="I53" s="67"/>
      <c r="L53" s="49"/>
      <c r="M53" s="67"/>
      <c r="N53"/>
      <c r="O53"/>
    </row>
    <row r="54" spans="1:15" s="50" customFormat="1" ht="20.100000000000001" customHeight="1" x14ac:dyDescent="0.3">
      <c r="A54" s="8">
        <v>4</v>
      </c>
      <c r="B54" s="7" t="s">
        <v>296</v>
      </c>
      <c r="C54" s="8" t="s">
        <v>36</v>
      </c>
      <c r="D54" s="9">
        <v>10</v>
      </c>
      <c r="E54" s="260"/>
      <c r="F54" s="14"/>
      <c r="G54" s="60">
        <v>3090</v>
      </c>
      <c r="H54" s="49">
        <f>D54*G54</f>
        <v>30900</v>
      </c>
      <c r="I54" s="67" t="s">
        <v>377</v>
      </c>
      <c r="L54" s="49"/>
      <c r="M54" s="67"/>
      <c r="N54"/>
      <c r="O54"/>
    </row>
    <row r="55" spans="1:15" s="50" customFormat="1" ht="21" customHeight="1" x14ac:dyDescent="0.3">
      <c r="A55" s="280" t="s">
        <v>27</v>
      </c>
      <c r="B55" s="281"/>
      <c r="C55" s="8"/>
      <c r="D55" s="9"/>
      <c r="E55" s="8"/>
      <c r="F55" s="14"/>
      <c r="G55" s="60" t="s">
        <v>198</v>
      </c>
      <c r="H55" s="68">
        <f>SUM(I60)</f>
        <v>189010</v>
      </c>
      <c r="N55"/>
      <c r="O55"/>
    </row>
    <row r="56" spans="1:15" s="50" customFormat="1" ht="20.100000000000001" customHeight="1" x14ac:dyDescent="0.3">
      <c r="A56" s="8">
        <v>1</v>
      </c>
      <c r="B56" s="7" t="s">
        <v>185</v>
      </c>
      <c r="C56" s="8" t="s">
        <v>12</v>
      </c>
      <c r="D56" s="9" t="s">
        <v>13</v>
      </c>
      <c r="E56" s="258"/>
      <c r="F56" s="14"/>
      <c r="G56" s="60">
        <v>60000</v>
      </c>
      <c r="H56" s="49">
        <f t="shared" si="1"/>
        <v>120000</v>
      </c>
      <c r="N56"/>
      <c r="O56"/>
    </row>
    <row r="57" spans="1:15" s="50" customFormat="1" ht="20.100000000000001" customHeight="1" x14ac:dyDescent="0.3">
      <c r="A57" s="8">
        <v>2</v>
      </c>
      <c r="B57" s="7" t="s">
        <v>376</v>
      </c>
      <c r="C57" s="8" t="s">
        <v>14</v>
      </c>
      <c r="D57" s="9" t="s">
        <v>70</v>
      </c>
      <c r="E57" s="259"/>
      <c r="F57" s="14"/>
      <c r="G57" s="60"/>
      <c r="H57" s="49"/>
      <c r="N57"/>
      <c r="O57"/>
    </row>
    <row r="58" spans="1:15" s="50" customFormat="1" ht="20.100000000000001" customHeight="1" x14ac:dyDescent="0.3">
      <c r="A58" s="8">
        <v>3</v>
      </c>
      <c r="B58" s="7" t="s">
        <v>358</v>
      </c>
      <c r="C58" s="8" t="s">
        <v>285</v>
      </c>
      <c r="D58" s="9">
        <v>20</v>
      </c>
      <c r="E58" s="259"/>
      <c r="F58" s="14"/>
      <c r="G58" s="60">
        <v>1030</v>
      </c>
      <c r="H58" s="49">
        <f t="shared" si="1"/>
        <v>20600</v>
      </c>
      <c r="I58" s="67"/>
      <c r="N58"/>
      <c r="O58"/>
    </row>
    <row r="59" spans="1:15" s="50" customFormat="1" ht="20.100000000000001" customHeight="1" x14ac:dyDescent="0.3">
      <c r="A59" s="8">
        <v>4</v>
      </c>
      <c r="B59" s="7" t="s">
        <v>337</v>
      </c>
      <c r="C59" s="8" t="s">
        <v>36</v>
      </c>
      <c r="D59" s="9" t="s">
        <v>17</v>
      </c>
      <c r="E59" s="259"/>
      <c r="F59" s="14"/>
      <c r="G59" s="60">
        <v>23690</v>
      </c>
      <c r="H59" s="49">
        <f t="shared" si="1"/>
        <v>23690</v>
      </c>
      <c r="I59" s="67"/>
      <c r="N59"/>
      <c r="O59"/>
    </row>
    <row r="60" spans="1:15" s="50" customFormat="1" ht="20.100000000000001" customHeight="1" x14ac:dyDescent="0.3">
      <c r="A60" s="8">
        <v>5</v>
      </c>
      <c r="B60" s="7" t="s">
        <v>359</v>
      </c>
      <c r="C60" s="8" t="s">
        <v>63</v>
      </c>
      <c r="D60" s="9" t="s">
        <v>44</v>
      </c>
      <c r="E60" s="259"/>
      <c r="F60" s="14"/>
      <c r="G60" s="60">
        <v>6180</v>
      </c>
      <c r="H60" s="49">
        <f t="shared" si="1"/>
        <v>24720</v>
      </c>
      <c r="I60" s="67">
        <f>SUM(H56:H60)</f>
        <v>189010</v>
      </c>
      <c r="N60"/>
      <c r="O60"/>
    </row>
    <row r="61" spans="1:15" s="50" customFormat="1" ht="20.25" customHeight="1" x14ac:dyDescent="0.3">
      <c r="A61" s="280" t="s">
        <v>103</v>
      </c>
      <c r="B61" s="281"/>
      <c r="C61" s="8"/>
      <c r="D61" s="9"/>
      <c r="E61" s="8"/>
      <c r="F61" s="14"/>
      <c r="G61" s="60" t="s">
        <v>198</v>
      </c>
      <c r="H61" s="68">
        <f>SUM(I62)</f>
        <v>60000</v>
      </c>
      <c r="N61"/>
      <c r="O61"/>
    </row>
    <row r="62" spans="1:15" s="50" customFormat="1" ht="20.100000000000001" customHeight="1" x14ac:dyDescent="0.3">
      <c r="A62" s="8">
        <v>1</v>
      </c>
      <c r="B62" s="7" t="s">
        <v>185</v>
      </c>
      <c r="C62" s="8" t="s">
        <v>12</v>
      </c>
      <c r="D62" s="9" t="s">
        <v>17</v>
      </c>
      <c r="E62" s="8"/>
      <c r="F62" s="14"/>
      <c r="G62" s="60">
        <v>60000</v>
      </c>
      <c r="H62" s="49">
        <f t="shared" si="1"/>
        <v>60000</v>
      </c>
      <c r="I62" s="81">
        <f>SUM(H62)</f>
        <v>60000</v>
      </c>
      <c r="N62"/>
      <c r="O62"/>
    </row>
    <row r="63" spans="1:15" s="50" customFormat="1" ht="20.100000000000001" customHeight="1" x14ac:dyDescent="0.3">
      <c r="A63" s="8">
        <v>2</v>
      </c>
      <c r="B63" s="7" t="s">
        <v>376</v>
      </c>
      <c r="C63" s="8" t="s">
        <v>14</v>
      </c>
      <c r="D63" s="9" t="s">
        <v>13</v>
      </c>
      <c r="E63" s="8"/>
      <c r="F63" s="14"/>
      <c r="G63" s="60"/>
      <c r="H63" s="49"/>
      <c r="I63" s="81"/>
      <c r="N63"/>
      <c r="O63"/>
    </row>
    <row r="64" spans="1:15" x14ac:dyDescent="0.3">
      <c r="A64" s="3"/>
      <c r="B64" s="3"/>
      <c r="C64" s="18"/>
      <c r="D64" s="18"/>
      <c r="E64" s="18"/>
      <c r="F64" s="3"/>
      <c r="H64" s="106">
        <f>H7+H14+H41+H50+H55+H61</f>
        <v>3666540</v>
      </c>
      <c r="I64" s="104" t="e">
        <f>I13+I28+I47+I51+#REF!+#REF!</f>
        <v>#REF!</v>
      </c>
      <c r="J64" s="104" t="e">
        <f>H64-I64</f>
        <v>#REF!</v>
      </c>
    </row>
    <row r="65" spans="1:13" ht="9.75" customHeight="1" x14ac:dyDescent="0.3">
      <c r="A65" s="3"/>
      <c r="B65" s="3"/>
      <c r="C65" s="18"/>
      <c r="D65" s="117"/>
      <c r="E65" s="117"/>
      <c r="F65" s="117"/>
      <c r="H65" s="105" t="s">
        <v>198</v>
      </c>
      <c r="I65" s="77" t="s">
        <v>199</v>
      </c>
      <c r="J65" s="77" t="s">
        <v>192</v>
      </c>
    </row>
    <row r="66" spans="1:13" x14ac:dyDescent="0.3">
      <c r="A66" s="19"/>
      <c r="B66" s="19"/>
      <c r="C66" s="18"/>
      <c r="D66" s="40"/>
      <c r="E66" s="249" t="s">
        <v>155</v>
      </c>
      <c r="F66" s="249"/>
    </row>
    <row r="67" spans="1:13" x14ac:dyDescent="0.3">
      <c r="A67" s="250" t="s">
        <v>313</v>
      </c>
      <c r="B67" s="250"/>
      <c r="C67" s="249" t="s">
        <v>311</v>
      </c>
      <c r="D67" s="249"/>
      <c r="E67" s="250" t="s">
        <v>31</v>
      </c>
      <c r="F67" s="250"/>
    </row>
    <row r="68" spans="1:13" x14ac:dyDescent="0.3">
      <c r="A68" s="3"/>
      <c r="B68" s="3"/>
      <c r="C68" s="18"/>
      <c r="D68" s="18"/>
      <c r="E68" s="20"/>
      <c r="F68" s="3"/>
    </row>
    <row r="69" spans="1:13" x14ac:dyDescent="0.3">
      <c r="A69" s="3"/>
      <c r="B69" s="3"/>
      <c r="C69" s="18"/>
      <c r="D69" s="18"/>
      <c r="E69" s="21"/>
      <c r="F69" s="3"/>
    </row>
    <row r="70" spans="1:13" x14ac:dyDescent="0.3">
      <c r="A70" s="3"/>
      <c r="B70" s="3"/>
      <c r="C70" s="18"/>
      <c r="D70" s="18"/>
      <c r="E70" s="20"/>
      <c r="F70" s="3"/>
    </row>
    <row r="71" spans="1:13" x14ac:dyDescent="0.3">
      <c r="A71" s="3"/>
      <c r="B71" s="3"/>
      <c r="C71" s="18"/>
      <c r="D71" s="18"/>
      <c r="E71" s="20"/>
      <c r="F71" s="3"/>
    </row>
    <row r="72" spans="1:13" x14ac:dyDescent="0.3">
      <c r="A72" s="249" t="s">
        <v>312</v>
      </c>
      <c r="B72" s="249"/>
      <c r="C72" s="249" t="s">
        <v>180</v>
      </c>
      <c r="D72" s="249"/>
      <c r="E72" s="249" t="s">
        <v>275</v>
      </c>
      <c r="F72" s="249"/>
    </row>
    <row r="73" spans="1:13" s="1" customFormat="1" x14ac:dyDescent="0.3">
      <c r="C73" s="27"/>
      <c r="D73" s="22"/>
      <c r="E73" s="249"/>
      <c r="F73" s="249"/>
      <c r="G73" s="49"/>
      <c r="H73" s="49"/>
      <c r="I73" s="50"/>
      <c r="J73" s="50"/>
      <c r="K73" s="49"/>
      <c r="L73" s="49"/>
      <c r="M73" s="49"/>
    </row>
    <row r="74" spans="1:13" s="1" customFormat="1" x14ac:dyDescent="0.3">
      <c r="A74" s="3"/>
      <c r="B74" s="3"/>
      <c r="C74" s="18"/>
      <c r="D74" s="18"/>
      <c r="E74" s="3"/>
      <c r="F74" s="3"/>
      <c r="G74" s="49"/>
      <c r="H74" s="49"/>
      <c r="I74" s="50"/>
      <c r="J74" s="50"/>
      <c r="K74" s="49"/>
      <c r="L74" s="49"/>
      <c r="M74" s="49"/>
    </row>
  </sheetData>
  <mergeCells count="26">
    <mergeCell ref="E73:F73"/>
    <mergeCell ref="E66:F66"/>
    <mergeCell ref="A67:B67"/>
    <mergeCell ref="C67:D67"/>
    <mergeCell ref="E67:F67"/>
    <mergeCell ref="A72:B72"/>
    <mergeCell ref="C72:D72"/>
    <mergeCell ref="E72:F72"/>
    <mergeCell ref="E42:E49"/>
    <mergeCell ref="A50:B50"/>
    <mergeCell ref="A55:B55"/>
    <mergeCell ref="E56:E60"/>
    <mergeCell ref="A61:B61"/>
    <mergeCell ref="E51:E54"/>
    <mergeCell ref="A4:F4"/>
    <mergeCell ref="E15:E25"/>
    <mergeCell ref="E26:E40"/>
    <mergeCell ref="A1:B1"/>
    <mergeCell ref="C1:F1"/>
    <mergeCell ref="A2:B2"/>
    <mergeCell ref="C2:F2"/>
    <mergeCell ref="C3:F3"/>
    <mergeCell ref="A5:F5"/>
    <mergeCell ref="A7:C7"/>
    <mergeCell ref="E7:E13"/>
    <mergeCell ref="A14:C14"/>
  </mergeCells>
  <pageMargins left="0.52" right="0.2" top="0.55000000000000004" bottom="0.41" header="0.38" footer="0.26"/>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62"/>
  <sheetViews>
    <sheetView tabSelected="1" view="pageBreakPreview" zoomScaleNormal="85" zoomScaleSheetLayoutView="100" workbookViewId="0">
      <selection activeCell="B6" sqref="B6:B7"/>
    </sheetView>
  </sheetViews>
  <sheetFormatPr defaultRowHeight="18.75" x14ac:dyDescent="0.3"/>
  <cols>
    <col min="1" max="1" width="6.140625" style="216" customWidth="1"/>
    <col min="2" max="2" width="39.5703125" style="216" bestFit="1" customWidth="1"/>
    <col min="3" max="3" width="8.28515625" style="216" bestFit="1" customWidth="1"/>
    <col min="4" max="4" width="10.5703125" style="233" bestFit="1" customWidth="1"/>
    <col min="5" max="6" width="10.5703125" style="233" customWidth="1"/>
    <col min="7" max="7" width="14.7109375" style="50" bestFit="1" customWidth="1"/>
    <col min="8" max="8" width="13" style="50" bestFit="1" customWidth="1"/>
    <col min="9" max="9" width="12.42578125" style="50" customWidth="1"/>
    <col min="10" max="16384" width="9.140625" style="216"/>
  </cols>
  <sheetData>
    <row r="1" spans="1:9" x14ac:dyDescent="0.3">
      <c r="A1" s="199"/>
      <c r="B1" s="199"/>
      <c r="C1" s="215"/>
      <c r="D1" s="225"/>
      <c r="E1" s="225"/>
      <c r="F1" s="225"/>
      <c r="G1" s="237"/>
      <c r="H1" s="235"/>
      <c r="I1" s="53"/>
    </row>
    <row r="2" spans="1:9" x14ac:dyDescent="0.3">
      <c r="A2" s="199"/>
      <c r="B2" s="199"/>
      <c r="C2" s="215"/>
      <c r="D2" s="225"/>
      <c r="E2" s="225"/>
      <c r="F2" s="225"/>
      <c r="G2" s="237"/>
      <c r="H2" s="235"/>
      <c r="I2" s="53"/>
    </row>
    <row r="3" spans="1:9" x14ac:dyDescent="0.3">
      <c r="A3" s="261" t="s">
        <v>710</v>
      </c>
      <c r="B3" s="261"/>
      <c r="C3" s="261"/>
      <c r="D3" s="261"/>
      <c r="E3" s="261"/>
      <c r="F3" s="261"/>
      <c r="G3" s="261"/>
      <c r="H3" s="261"/>
      <c r="I3" s="53"/>
    </row>
    <row r="4" spans="1:9" ht="18.75" customHeight="1" x14ac:dyDescent="0.3">
      <c r="A4" s="301" t="s">
        <v>716</v>
      </c>
      <c r="B4" s="301"/>
      <c r="C4" s="301"/>
      <c r="D4" s="301"/>
      <c r="E4" s="301"/>
      <c r="F4" s="301"/>
      <c r="G4" s="301"/>
      <c r="H4" s="301"/>
      <c r="I4" s="53"/>
    </row>
    <row r="5" spans="1:9" x14ac:dyDescent="0.3">
      <c r="A5" s="305"/>
      <c r="B5" s="305"/>
      <c r="C5" s="305"/>
      <c r="D5" s="305"/>
      <c r="E5" s="305"/>
      <c r="F5" s="305"/>
      <c r="G5" s="305"/>
      <c r="H5" s="241"/>
      <c r="I5" s="53"/>
    </row>
    <row r="6" spans="1:9" x14ac:dyDescent="0.3">
      <c r="A6" s="306" t="s">
        <v>5</v>
      </c>
      <c r="B6" s="306" t="s">
        <v>707</v>
      </c>
      <c r="C6" s="306" t="s">
        <v>7</v>
      </c>
      <c r="D6" s="302" t="s">
        <v>708</v>
      </c>
      <c r="E6" s="302" t="s">
        <v>713</v>
      </c>
      <c r="F6" s="302" t="s">
        <v>714</v>
      </c>
      <c r="G6" s="307" t="s">
        <v>639</v>
      </c>
      <c r="H6" s="302" t="s">
        <v>711</v>
      </c>
      <c r="I6" s="53"/>
    </row>
    <row r="7" spans="1:9" ht="36" customHeight="1" x14ac:dyDescent="0.3">
      <c r="A7" s="306"/>
      <c r="B7" s="306"/>
      <c r="C7" s="306"/>
      <c r="D7" s="303"/>
      <c r="E7" s="303"/>
      <c r="F7" s="303"/>
      <c r="G7" s="303"/>
      <c r="H7" s="303"/>
      <c r="I7" s="53"/>
    </row>
    <row r="8" spans="1:9" x14ac:dyDescent="0.3">
      <c r="A8" s="240" t="s">
        <v>703</v>
      </c>
      <c r="B8" s="240" t="s">
        <v>704</v>
      </c>
      <c r="C8" s="240" t="s">
        <v>705</v>
      </c>
      <c r="D8" s="240" t="s">
        <v>706</v>
      </c>
      <c r="E8" s="240"/>
      <c r="F8" s="240"/>
      <c r="G8" s="70"/>
      <c r="H8" s="217"/>
      <c r="I8" s="53"/>
    </row>
    <row r="9" spans="1:9" s="226" customFormat="1" x14ac:dyDescent="0.25">
      <c r="A9" s="70">
        <v>1</v>
      </c>
      <c r="B9" s="194" t="s">
        <v>636</v>
      </c>
      <c r="C9" s="70" t="s">
        <v>449</v>
      </c>
      <c r="D9" s="239">
        <v>100</v>
      </c>
      <c r="E9" s="239"/>
      <c r="F9" s="239"/>
      <c r="G9" s="70"/>
      <c r="H9" s="217"/>
      <c r="I9" s="138"/>
    </row>
    <row r="10" spans="1:9" s="226" customFormat="1" x14ac:dyDescent="0.25">
      <c r="A10" s="70">
        <f>A9+1</f>
        <v>2</v>
      </c>
      <c r="B10" s="194" t="s">
        <v>635</v>
      </c>
      <c r="C10" s="70" t="s">
        <v>449</v>
      </c>
      <c r="D10" s="239">
        <v>308</v>
      </c>
      <c r="E10" s="239"/>
      <c r="F10" s="239"/>
      <c r="G10" s="70"/>
      <c r="H10" s="217"/>
      <c r="I10" s="138"/>
    </row>
    <row r="11" spans="1:9" s="226" customFormat="1" x14ac:dyDescent="0.25">
      <c r="A11" s="70">
        <f t="shared" ref="A11:A74" si="0">A10+1</f>
        <v>3</v>
      </c>
      <c r="B11" s="194" t="s">
        <v>660</v>
      </c>
      <c r="C11" s="70" t="s">
        <v>449</v>
      </c>
      <c r="D11" s="239">
        <v>16</v>
      </c>
      <c r="E11" s="239"/>
      <c r="F11" s="239"/>
      <c r="G11" s="208" t="s">
        <v>663</v>
      </c>
      <c r="H11" s="218"/>
      <c r="I11" s="138"/>
    </row>
    <row r="12" spans="1:9" s="226" customFormat="1" x14ac:dyDescent="0.25">
      <c r="A12" s="70">
        <f t="shared" si="0"/>
        <v>4</v>
      </c>
      <c r="B12" s="194" t="s">
        <v>661</v>
      </c>
      <c r="C12" s="70" t="s">
        <v>449</v>
      </c>
      <c r="D12" s="239">
        <v>11</v>
      </c>
      <c r="E12" s="239"/>
      <c r="F12" s="239"/>
      <c r="G12" s="242"/>
      <c r="H12" s="219"/>
      <c r="I12" s="138"/>
    </row>
    <row r="13" spans="1:9" s="226" customFormat="1" x14ac:dyDescent="0.25">
      <c r="A13" s="70">
        <f t="shared" si="0"/>
        <v>5</v>
      </c>
      <c r="B13" s="194" t="s">
        <v>662</v>
      </c>
      <c r="C13" s="70" t="s">
        <v>449</v>
      </c>
      <c r="D13" s="239">
        <v>16</v>
      </c>
      <c r="E13" s="239"/>
      <c r="F13" s="239"/>
      <c r="G13" s="242"/>
      <c r="H13" s="219"/>
      <c r="I13" s="138"/>
    </row>
    <row r="14" spans="1:9" s="226" customFormat="1" x14ac:dyDescent="0.25">
      <c r="A14" s="70">
        <f t="shared" si="0"/>
        <v>6</v>
      </c>
      <c r="B14" s="195" t="s">
        <v>664</v>
      </c>
      <c r="C14" s="70" t="s">
        <v>449</v>
      </c>
      <c r="D14" s="239">
        <v>3</v>
      </c>
      <c r="E14" s="239"/>
      <c r="F14" s="239"/>
      <c r="G14" s="70"/>
      <c r="H14" s="217"/>
      <c r="I14" s="138"/>
    </row>
    <row r="15" spans="1:9" s="226" customFormat="1" x14ac:dyDescent="0.25">
      <c r="A15" s="70">
        <f t="shared" si="0"/>
        <v>7</v>
      </c>
      <c r="B15" s="195" t="s">
        <v>665</v>
      </c>
      <c r="C15" s="70" t="s">
        <v>449</v>
      </c>
      <c r="D15" s="239">
        <v>4</v>
      </c>
      <c r="E15" s="239"/>
      <c r="F15" s="239"/>
      <c r="G15" s="70"/>
      <c r="H15" s="217"/>
      <c r="I15" s="138"/>
    </row>
    <row r="16" spans="1:9" s="226" customFormat="1" x14ac:dyDescent="0.25">
      <c r="A16" s="70">
        <f t="shared" si="0"/>
        <v>8</v>
      </c>
      <c r="B16" s="194" t="s">
        <v>120</v>
      </c>
      <c r="C16" s="70" t="s">
        <v>449</v>
      </c>
      <c r="D16" s="239">
        <v>5</v>
      </c>
      <c r="E16" s="239"/>
      <c r="F16" s="239"/>
      <c r="G16" s="202"/>
      <c r="H16" s="220"/>
      <c r="I16" s="138"/>
    </row>
    <row r="17" spans="1:9" s="226" customFormat="1" x14ac:dyDescent="0.25">
      <c r="A17" s="70">
        <f t="shared" si="0"/>
        <v>9</v>
      </c>
      <c r="B17" s="201" t="s">
        <v>601</v>
      </c>
      <c r="C17" s="70" t="s">
        <v>565</v>
      </c>
      <c r="D17" s="239">
        <v>7</v>
      </c>
      <c r="E17" s="239"/>
      <c r="F17" s="239"/>
      <c r="G17" s="202" t="s">
        <v>683</v>
      </c>
      <c r="H17" s="220"/>
      <c r="I17" s="138"/>
    </row>
    <row r="18" spans="1:9" s="226" customFormat="1" x14ac:dyDescent="0.25">
      <c r="A18" s="70">
        <f t="shared" si="0"/>
        <v>10</v>
      </c>
      <c r="B18" s="194" t="s">
        <v>677</v>
      </c>
      <c r="C18" s="70" t="s">
        <v>565</v>
      </c>
      <c r="D18" s="239">
        <v>25</v>
      </c>
      <c r="E18" s="239"/>
      <c r="F18" s="239"/>
      <c r="G18" s="202"/>
      <c r="H18" s="220"/>
      <c r="I18" s="138"/>
    </row>
    <row r="19" spans="1:9" s="226" customFormat="1" x14ac:dyDescent="0.25">
      <c r="A19" s="70">
        <f t="shared" si="0"/>
        <v>11</v>
      </c>
      <c r="B19" s="194" t="s">
        <v>676</v>
      </c>
      <c r="C19" s="70" t="s">
        <v>565</v>
      </c>
      <c r="D19" s="239">
        <v>15</v>
      </c>
      <c r="E19" s="239"/>
      <c r="F19" s="239"/>
      <c r="G19" s="202"/>
      <c r="H19" s="220"/>
      <c r="I19" s="138"/>
    </row>
    <row r="20" spans="1:9" s="226" customFormat="1" x14ac:dyDescent="0.25">
      <c r="A20" s="70">
        <f t="shared" si="0"/>
        <v>12</v>
      </c>
      <c r="B20" s="194" t="s">
        <v>678</v>
      </c>
      <c r="C20" s="70" t="s">
        <v>565</v>
      </c>
      <c r="D20" s="239">
        <v>10</v>
      </c>
      <c r="E20" s="239"/>
      <c r="F20" s="239"/>
      <c r="G20" s="202"/>
      <c r="H20" s="220"/>
      <c r="I20" s="138"/>
    </row>
    <row r="21" spans="1:9" s="226" customFormat="1" x14ac:dyDescent="0.25">
      <c r="A21" s="70">
        <f t="shared" si="0"/>
        <v>13</v>
      </c>
      <c r="B21" s="207" t="s">
        <v>604</v>
      </c>
      <c r="C21" s="70" t="s">
        <v>565</v>
      </c>
      <c r="D21" s="239">
        <v>2</v>
      </c>
      <c r="E21" s="239"/>
      <c r="F21" s="239"/>
      <c r="G21" s="243"/>
      <c r="H21" s="223"/>
      <c r="I21" s="138"/>
    </row>
    <row r="22" spans="1:9" s="226" customFormat="1" x14ac:dyDescent="0.25">
      <c r="A22" s="70">
        <f t="shared" si="0"/>
        <v>14</v>
      </c>
      <c r="B22" s="207" t="s">
        <v>685</v>
      </c>
      <c r="C22" s="70" t="s">
        <v>565</v>
      </c>
      <c r="D22" s="239">
        <v>5</v>
      </c>
      <c r="E22" s="239"/>
      <c r="F22" s="239"/>
      <c r="G22" s="243"/>
      <c r="H22" s="223"/>
      <c r="I22" s="138"/>
    </row>
    <row r="23" spans="1:9" s="226" customFormat="1" x14ac:dyDescent="0.25">
      <c r="A23" s="70">
        <f t="shared" si="0"/>
        <v>15</v>
      </c>
      <c r="B23" s="194" t="s">
        <v>529</v>
      </c>
      <c r="C23" s="70" t="s">
        <v>565</v>
      </c>
      <c r="D23" s="239">
        <v>57</v>
      </c>
      <c r="E23" s="239"/>
      <c r="F23" s="239"/>
      <c r="G23" s="70"/>
      <c r="H23" s="217"/>
      <c r="I23" s="138"/>
    </row>
    <row r="24" spans="1:9" s="226" customFormat="1" x14ac:dyDescent="0.25">
      <c r="A24" s="70">
        <f t="shared" si="0"/>
        <v>16</v>
      </c>
      <c r="B24" s="194" t="s">
        <v>638</v>
      </c>
      <c r="C24" s="70" t="s">
        <v>36</v>
      </c>
      <c r="D24" s="239">
        <v>19</v>
      </c>
      <c r="E24" s="239"/>
      <c r="F24" s="239"/>
      <c r="G24" s="70"/>
      <c r="H24" s="217"/>
      <c r="I24" s="138"/>
    </row>
    <row r="25" spans="1:9" s="226" customFormat="1" x14ac:dyDescent="0.25">
      <c r="A25" s="70">
        <f t="shared" si="0"/>
        <v>17</v>
      </c>
      <c r="B25" s="194" t="s">
        <v>684</v>
      </c>
      <c r="C25" s="70" t="s">
        <v>136</v>
      </c>
      <c r="D25" s="239">
        <v>105</v>
      </c>
      <c r="E25" s="239"/>
      <c r="F25" s="239"/>
      <c r="G25" s="70"/>
      <c r="H25" s="217"/>
      <c r="I25" s="138"/>
    </row>
    <row r="26" spans="1:9" s="226" customFormat="1" x14ac:dyDescent="0.25">
      <c r="A26" s="70">
        <f t="shared" si="0"/>
        <v>18</v>
      </c>
      <c r="B26" s="194" t="s">
        <v>110</v>
      </c>
      <c r="C26" s="70" t="s">
        <v>25</v>
      </c>
      <c r="D26" s="239">
        <v>12</v>
      </c>
      <c r="E26" s="239"/>
      <c r="F26" s="239"/>
      <c r="G26" s="70"/>
      <c r="H26" s="217"/>
      <c r="I26" s="138"/>
    </row>
    <row r="27" spans="1:9" s="226" customFormat="1" x14ac:dyDescent="0.25">
      <c r="A27" s="70">
        <f t="shared" si="0"/>
        <v>19</v>
      </c>
      <c r="B27" s="194" t="s">
        <v>634</v>
      </c>
      <c r="C27" s="70" t="s">
        <v>14</v>
      </c>
      <c r="D27" s="239">
        <v>8</v>
      </c>
      <c r="E27" s="239"/>
      <c r="F27" s="239"/>
      <c r="G27" s="70"/>
      <c r="H27" s="217"/>
      <c r="I27" s="138"/>
    </row>
    <row r="28" spans="1:9" s="226" customFormat="1" x14ac:dyDescent="0.25">
      <c r="A28" s="70">
        <f t="shared" si="0"/>
        <v>20</v>
      </c>
      <c r="B28" s="194" t="s">
        <v>296</v>
      </c>
      <c r="C28" s="70" t="s">
        <v>36</v>
      </c>
      <c r="D28" s="239">
        <v>45</v>
      </c>
      <c r="E28" s="239"/>
      <c r="F28" s="239"/>
      <c r="G28" s="70"/>
      <c r="H28" s="217"/>
      <c r="I28" s="138"/>
    </row>
    <row r="29" spans="1:9" s="226" customFormat="1" x14ac:dyDescent="0.25">
      <c r="A29" s="70">
        <f t="shared" si="0"/>
        <v>21</v>
      </c>
      <c r="B29" s="194" t="s">
        <v>377</v>
      </c>
      <c r="C29" s="70" t="s">
        <v>36</v>
      </c>
      <c r="D29" s="239">
        <v>370</v>
      </c>
      <c r="E29" s="239"/>
      <c r="F29" s="239"/>
      <c r="G29" s="70"/>
      <c r="H29" s="217"/>
      <c r="I29" s="138"/>
    </row>
    <row r="30" spans="1:9" s="226" customFormat="1" x14ac:dyDescent="0.25">
      <c r="A30" s="70">
        <f t="shared" si="0"/>
        <v>22</v>
      </c>
      <c r="B30" s="194" t="s">
        <v>595</v>
      </c>
      <c r="C30" s="70" t="s">
        <v>36</v>
      </c>
      <c r="D30" s="239">
        <v>160</v>
      </c>
      <c r="E30" s="239"/>
      <c r="F30" s="239"/>
      <c r="G30" s="70"/>
      <c r="H30" s="217"/>
      <c r="I30" s="138"/>
    </row>
    <row r="31" spans="1:9" s="226" customFormat="1" x14ac:dyDescent="0.25">
      <c r="A31" s="70">
        <f t="shared" si="0"/>
        <v>23</v>
      </c>
      <c r="B31" s="201" t="s">
        <v>42</v>
      </c>
      <c r="C31" s="202" t="s">
        <v>449</v>
      </c>
      <c r="D31" s="239">
        <v>15</v>
      </c>
      <c r="E31" s="239"/>
      <c r="F31" s="239"/>
      <c r="G31" s="70"/>
      <c r="H31" s="217"/>
      <c r="I31" s="138"/>
    </row>
    <row r="32" spans="1:9" s="226" customFormat="1" x14ac:dyDescent="0.25">
      <c r="A32" s="70">
        <f t="shared" si="0"/>
        <v>24</v>
      </c>
      <c r="B32" s="207" t="s">
        <v>608</v>
      </c>
      <c r="C32" s="208" t="s">
        <v>43</v>
      </c>
      <c r="D32" s="239">
        <v>7</v>
      </c>
      <c r="E32" s="239"/>
      <c r="F32" s="239"/>
      <c r="G32" s="243"/>
      <c r="H32" s="223"/>
      <c r="I32" s="138"/>
    </row>
    <row r="33" spans="1:9" s="226" customFormat="1" ht="37.5" x14ac:dyDescent="0.25">
      <c r="A33" s="70">
        <f t="shared" si="0"/>
        <v>25</v>
      </c>
      <c r="B33" s="207" t="s">
        <v>709</v>
      </c>
      <c r="C33" s="208" t="s">
        <v>43</v>
      </c>
      <c r="D33" s="239">
        <v>7</v>
      </c>
      <c r="E33" s="239"/>
      <c r="F33" s="239"/>
      <c r="G33" s="243"/>
      <c r="H33" s="223"/>
      <c r="I33" s="138"/>
    </row>
    <row r="34" spans="1:9" s="226" customFormat="1" x14ac:dyDescent="0.25">
      <c r="A34" s="70">
        <f t="shared" si="0"/>
        <v>26</v>
      </c>
      <c r="B34" s="207" t="s">
        <v>657</v>
      </c>
      <c r="C34" s="208" t="s">
        <v>36</v>
      </c>
      <c r="D34" s="239">
        <v>10</v>
      </c>
      <c r="E34" s="239"/>
      <c r="F34" s="239"/>
      <c r="G34" s="70"/>
      <c r="H34" s="217"/>
      <c r="I34" s="138"/>
    </row>
    <row r="35" spans="1:9" s="226" customFormat="1" x14ac:dyDescent="0.25">
      <c r="A35" s="70">
        <f t="shared" si="0"/>
        <v>27</v>
      </c>
      <c r="B35" s="207" t="s">
        <v>658</v>
      </c>
      <c r="C35" s="208" t="s">
        <v>36</v>
      </c>
      <c r="D35" s="239">
        <v>90</v>
      </c>
      <c r="E35" s="239"/>
      <c r="F35" s="239"/>
      <c r="G35" s="70"/>
      <c r="H35" s="217"/>
      <c r="I35" s="138"/>
    </row>
    <row r="36" spans="1:9" s="226" customFormat="1" x14ac:dyDescent="0.25">
      <c r="A36" s="70">
        <f t="shared" si="0"/>
        <v>28</v>
      </c>
      <c r="B36" s="207" t="s">
        <v>659</v>
      </c>
      <c r="C36" s="208" t="s">
        <v>36</v>
      </c>
      <c r="D36" s="239">
        <v>20</v>
      </c>
      <c r="E36" s="239"/>
      <c r="F36" s="239"/>
      <c r="G36" s="70"/>
      <c r="H36" s="217"/>
      <c r="I36" s="138"/>
    </row>
    <row r="37" spans="1:9" s="226" customFormat="1" x14ac:dyDescent="0.25">
      <c r="A37" s="70">
        <f t="shared" si="0"/>
        <v>29</v>
      </c>
      <c r="B37" s="207" t="s">
        <v>656</v>
      </c>
      <c r="C37" s="208" t="s">
        <v>36</v>
      </c>
      <c r="D37" s="239">
        <v>100</v>
      </c>
      <c r="E37" s="239"/>
      <c r="F37" s="239"/>
      <c r="G37" s="242"/>
      <c r="H37" s="219"/>
      <c r="I37" s="138"/>
    </row>
    <row r="38" spans="1:9" s="226" customFormat="1" x14ac:dyDescent="0.25">
      <c r="A38" s="70">
        <f t="shared" si="0"/>
        <v>30</v>
      </c>
      <c r="B38" s="209" t="s">
        <v>633</v>
      </c>
      <c r="C38" s="208" t="s">
        <v>63</v>
      </c>
      <c r="D38" s="239">
        <v>6</v>
      </c>
      <c r="E38" s="239"/>
      <c r="F38" s="239"/>
      <c r="G38" s="244"/>
      <c r="H38" s="224"/>
      <c r="I38" s="138"/>
    </row>
    <row r="39" spans="1:9" s="226" customFormat="1" x14ac:dyDescent="0.25">
      <c r="A39" s="70">
        <f t="shared" si="0"/>
        <v>31</v>
      </c>
      <c r="B39" s="201" t="s">
        <v>698</v>
      </c>
      <c r="C39" s="202" t="s">
        <v>36</v>
      </c>
      <c r="D39" s="239">
        <v>36</v>
      </c>
      <c r="E39" s="239"/>
      <c r="F39" s="239"/>
      <c r="G39" s="70"/>
      <c r="H39" s="217"/>
      <c r="I39" s="138"/>
    </row>
    <row r="40" spans="1:9" s="226" customFormat="1" x14ac:dyDescent="0.25">
      <c r="A40" s="70">
        <f t="shared" si="0"/>
        <v>32</v>
      </c>
      <c r="B40" s="201" t="s">
        <v>567</v>
      </c>
      <c r="C40" s="70" t="s">
        <v>565</v>
      </c>
      <c r="D40" s="239">
        <v>11</v>
      </c>
      <c r="E40" s="239"/>
      <c r="F40" s="239"/>
      <c r="G40" s="202"/>
      <c r="H40" s="220"/>
      <c r="I40" s="138"/>
    </row>
    <row r="41" spans="1:9" s="226" customFormat="1" x14ac:dyDescent="0.25">
      <c r="A41" s="70">
        <f t="shared" si="0"/>
        <v>33</v>
      </c>
      <c r="B41" s="201" t="s">
        <v>596</v>
      </c>
      <c r="C41" s="70" t="s">
        <v>597</v>
      </c>
      <c r="D41" s="239">
        <v>1</v>
      </c>
      <c r="E41" s="239"/>
      <c r="F41" s="239"/>
      <c r="G41" s="202"/>
      <c r="H41" s="220"/>
      <c r="I41" s="138"/>
    </row>
    <row r="42" spans="1:9" s="226" customFormat="1" x14ac:dyDescent="0.25">
      <c r="A42" s="70">
        <f t="shared" si="0"/>
        <v>34</v>
      </c>
      <c r="B42" s="194" t="s">
        <v>563</v>
      </c>
      <c r="C42" s="70" t="s">
        <v>449</v>
      </c>
      <c r="D42" s="239">
        <v>1</v>
      </c>
      <c r="E42" s="239"/>
      <c r="F42" s="239"/>
      <c r="G42" s="70"/>
      <c r="H42" s="217"/>
      <c r="I42" s="138"/>
    </row>
    <row r="43" spans="1:9" s="226" customFormat="1" x14ac:dyDescent="0.25">
      <c r="A43" s="70">
        <f t="shared" si="0"/>
        <v>35</v>
      </c>
      <c r="B43" s="201" t="s">
        <v>570</v>
      </c>
      <c r="C43" s="202" t="s">
        <v>16</v>
      </c>
      <c r="D43" s="239">
        <v>2</v>
      </c>
      <c r="E43" s="239"/>
      <c r="F43" s="239"/>
      <c r="G43" s="202"/>
      <c r="H43" s="220"/>
      <c r="I43" s="138"/>
    </row>
    <row r="44" spans="1:9" s="226" customFormat="1" x14ac:dyDescent="0.25">
      <c r="A44" s="70">
        <f t="shared" si="0"/>
        <v>36</v>
      </c>
      <c r="B44" s="201" t="s">
        <v>602</v>
      </c>
      <c r="C44" s="202" t="s">
        <v>16</v>
      </c>
      <c r="D44" s="239">
        <v>2</v>
      </c>
      <c r="E44" s="239"/>
      <c r="F44" s="239"/>
      <c r="G44" s="202"/>
      <c r="H44" s="220"/>
      <c r="I44" s="138"/>
    </row>
    <row r="45" spans="1:9" s="226" customFormat="1" x14ac:dyDescent="0.25">
      <c r="A45" s="70">
        <f t="shared" si="0"/>
        <v>37</v>
      </c>
      <c r="B45" s="201" t="s">
        <v>646</v>
      </c>
      <c r="C45" s="202" t="s">
        <v>16</v>
      </c>
      <c r="D45" s="239">
        <v>3</v>
      </c>
      <c r="E45" s="239"/>
      <c r="F45" s="239"/>
      <c r="G45" s="202" t="s">
        <v>648</v>
      </c>
      <c r="H45" s="220"/>
      <c r="I45" s="138"/>
    </row>
    <row r="46" spans="1:9" s="226" customFormat="1" x14ac:dyDescent="0.25">
      <c r="A46" s="70">
        <f t="shared" si="0"/>
        <v>38</v>
      </c>
      <c r="B46" s="201" t="s">
        <v>647</v>
      </c>
      <c r="C46" s="202" t="s">
        <v>14</v>
      </c>
      <c r="D46" s="239">
        <v>3</v>
      </c>
      <c r="E46" s="239"/>
      <c r="F46" s="239"/>
      <c r="G46" s="202" t="s">
        <v>649</v>
      </c>
      <c r="H46" s="220"/>
      <c r="I46" s="138"/>
    </row>
    <row r="47" spans="1:9" s="226" customFormat="1" x14ac:dyDescent="0.25">
      <c r="A47" s="70">
        <f t="shared" si="0"/>
        <v>39</v>
      </c>
      <c r="B47" s="201" t="s">
        <v>650</v>
      </c>
      <c r="C47" s="202" t="s">
        <v>16</v>
      </c>
      <c r="D47" s="239">
        <v>1</v>
      </c>
      <c r="E47" s="239"/>
      <c r="F47" s="239"/>
      <c r="G47" s="202"/>
      <c r="H47" s="220"/>
      <c r="I47" s="138"/>
    </row>
    <row r="48" spans="1:9" s="226" customFormat="1" x14ac:dyDescent="0.25">
      <c r="A48" s="70">
        <f t="shared" si="0"/>
        <v>40</v>
      </c>
      <c r="B48" s="201" t="s">
        <v>653</v>
      </c>
      <c r="C48" s="202" t="s">
        <v>14</v>
      </c>
      <c r="D48" s="239">
        <v>10</v>
      </c>
      <c r="E48" s="239"/>
      <c r="F48" s="239"/>
      <c r="G48" s="202" t="s">
        <v>649</v>
      </c>
      <c r="H48" s="220"/>
      <c r="I48" s="138"/>
    </row>
    <row r="49" spans="1:9" s="226" customFormat="1" x14ac:dyDescent="0.25">
      <c r="A49" s="70">
        <f t="shared" si="0"/>
        <v>41</v>
      </c>
      <c r="B49" s="201" t="s">
        <v>644</v>
      </c>
      <c r="C49" s="202" t="s">
        <v>14</v>
      </c>
      <c r="D49" s="239">
        <v>54</v>
      </c>
      <c r="E49" s="239"/>
      <c r="F49" s="239"/>
      <c r="G49" s="202"/>
      <c r="H49" s="220"/>
      <c r="I49" s="138"/>
    </row>
    <row r="50" spans="1:9" s="226" customFormat="1" x14ac:dyDescent="0.25">
      <c r="A50" s="70">
        <f t="shared" si="0"/>
        <v>42</v>
      </c>
      <c r="B50" s="201" t="s">
        <v>651</v>
      </c>
      <c r="C50" s="202" t="s">
        <v>14</v>
      </c>
      <c r="D50" s="239">
        <v>13</v>
      </c>
      <c r="E50" s="239"/>
      <c r="F50" s="239"/>
      <c r="G50" s="202"/>
      <c r="H50" s="220"/>
      <c r="I50" s="138"/>
    </row>
    <row r="51" spans="1:9" s="226" customFormat="1" x14ac:dyDescent="0.25">
      <c r="A51" s="70">
        <f t="shared" si="0"/>
        <v>43</v>
      </c>
      <c r="B51" s="201" t="s">
        <v>652</v>
      </c>
      <c r="C51" s="202" t="s">
        <v>14</v>
      </c>
      <c r="D51" s="239">
        <v>190</v>
      </c>
      <c r="E51" s="239"/>
      <c r="F51" s="239"/>
      <c r="G51" s="202"/>
      <c r="H51" s="220"/>
      <c r="I51" s="138"/>
    </row>
    <row r="52" spans="1:9" s="226" customFormat="1" x14ac:dyDescent="0.25">
      <c r="A52" s="70">
        <f t="shared" si="0"/>
        <v>44</v>
      </c>
      <c r="B52" s="201" t="s">
        <v>686</v>
      </c>
      <c r="C52" s="202" t="s">
        <v>14</v>
      </c>
      <c r="D52" s="239">
        <v>10</v>
      </c>
      <c r="E52" s="239"/>
      <c r="F52" s="239"/>
      <c r="G52" s="202"/>
      <c r="H52" s="220"/>
      <c r="I52" s="138"/>
    </row>
    <row r="53" spans="1:9" s="226" customFormat="1" ht="37.5" x14ac:dyDescent="0.25">
      <c r="A53" s="70">
        <f t="shared" si="0"/>
        <v>45</v>
      </c>
      <c r="B53" s="203" t="s">
        <v>702</v>
      </c>
      <c r="C53" s="202" t="s">
        <v>14</v>
      </c>
      <c r="D53" s="239">
        <v>20</v>
      </c>
      <c r="E53" s="239"/>
      <c r="F53" s="239"/>
      <c r="G53" s="244"/>
      <c r="H53" s="224"/>
      <c r="I53" s="138"/>
    </row>
    <row r="54" spans="1:9" s="226" customFormat="1" x14ac:dyDescent="0.25">
      <c r="A54" s="70">
        <f t="shared" si="0"/>
        <v>46</v>
      </c>
      <c r="B54" s="204" t="s">
        <v>630</v>
      </c>
      <c r="C54" s="202" t="s">
        <v>14</v>
      </c>
      <c r="D54" s="239">
        <v>10</v>
      </c>
      <c r="E54" s="239"/>
      <c r="F54" s="239"/>
      <c r="G54" s="244"/>
      <c r="H54" s="224"/>
      <c r="I54" s="138"/>
    </row>
    <row r="55" spans="1:9" s="226" customFormat="1" x14ac:dyDescent="0.25">
      <c r="A55" s="70">
        <f t="shared" si="0"/>
        <v>47</v>
      </c>
      <c r="B55" s="204" t="s">
        <v>631</v>
      </c>
      <c r="C55" s="205" t="s">
        <v>14</v>
      </c>
      <c r="D55" s="239">
        <v>10</v>
      </c>
      <c r="E55" s="239"/>
      <c r="F55" s="239"/>
      <c r="G55" s="244"/>
      <c r="H55" s="224"/>
      <c r="I55" s="138"/>
    </row>
    <row r="56" spans="1:9" s="226" customFormat="1" x14ac:dyDescent="0.25">
      <c r="A56" s="70">
        <f t="shared" si="0"/>
        <v>48</v>
      </c>
      <c r="B56" s="201" t="s">
        <v>700</v>
      </c>
      <c r="C56" s="202" t="s">
        <v>14</v>
      </c>
      <c r="D56" s="239">
        <v>40</v>
      </c>
      <c r="E56" s="239"/>
      <c r="F56" s="239"/>
      <c r="G56" s="70"/>
      <c r="H56" s="217"/>
      <c r="I56" s="138"/>
    </row>
    <row r="57" spans="1:9" s="226" customFormat="1" x14ac:dyDescent="0.25">
      <c r="A57" s="70">
        <f t="shared" si="0"/>
        <v>49</v>
      </c>
      <c r="B57" s="194" t="s">
        <v>568</v>
      </c>
      <c r="C57" s="202" t="s">
        <v>14</v>
      </c>
      <c r="D57" s="239">
        <v>9</v>
      </c>
      <c r="E57" s="239"/>
      <c r="F57" s="239"/>
      <c r="G57" s="70"/>
      <c r="H57" s="217"/>
      <c r="I57" s="138"/>
    </row>
    <row r="58" spans="1:9" s="226" customFormat="1" x14ac:dyDescent="0.25">
      <c r="A58" s="70">
        <f t="shared" si="0"/>
        <v>50</v>
      </c>
      <c r="B58" s="194" t="s">
        <v>569</v>
      </c>
      <c r="C58" s="70" t="s">
        <v>16</v>
      </c>
      <c r="D58" s="239">
        <v>11</v>
      </c>
      <c r="E58" s="239"/>
      <c r="F58" s="239"/>
      <c r="G58" s="70"/>
      <c r="H58" s="217"/>
      <c r="I58" s="138"/>
    </row>
    <row r="59" spans="1:9" s="226" customFormat="1" x14ac:dyDescent="0.25">
      <c r="A59" s="70">
        <f t="shared" si="0"/>
        <v>51</v>
      </c>
      <c r="B59" s="207" t="s">
        <v>701</v>
      </c>
      <c r="C59" s="208" t="s">
        <v>14</v>
      </c>
      <c r="D59" s="239">
        <v>16</v>
      </c>
      <c r="E59" s="239"/>
      <c r="F59" s="239"/>
      <c r="G59" s="243"/>
      <c r="H59" s="223"/>
      <c r="I59" s="138"/>
    </row>
    <row r="60" spans="1:9" s="226" customFormat="1" x14ac:dyDescent="0.25">
      <c r="A60" s="70">
        <f t="shared" si="0"/>
        <v>52</v>
      </c>
      <c r="B60" s="201" t="s">
        <v>667</v>
      </c>
      <c r="C60" s="202" t="s">
        <v>14</v>
      </c>
      <c r="D60" s="239">
        <v>22</v>
      </c>
      <c r="E60" s="239"/>
      <c r="F60" s="239"/>
      <c r="G60" s="208" t="s">
        <v>670</v>
      </c>
      <c r="H60" s="218"/>
      <c r="I60" s="138"/>
    </row>
    <row r="61" spans="1:9" s="226" customFormat="1" x14ac:dyDescent="0.25">
      <c r="A61" s="70">
        <f t="shared" si="0"/>
        <v>53</v>
      </c>
      <c r="B61" s="201" t="s">
        <v>668</v>
      </c>
      <c r="C61" s="202" t="s">
        <v>14</v>
      </c>
      <c r="D61" s="239">
        <v>14</v>
      </c>
      <c r="E61" s="239"/>
      <c r="F61" s="239"/>
      <c r="G61" s="208" t="s">
        <v>670</v>
      </c>
      <c r="H61" s="218"/>
      <c r="I61" s="138"/>
    </row>
    <row r="62" spans="1:9" s="226" customFormat="1" x14ac:dyDescent="0.25">
      <c r="A62" s="70">
        <f t="shared" si="0"/>
        <v>54</v>
      </c>
      <c r="B62" s="201" t="s">
        <v>669</v>
      </c>
      <c r="C62" s="202" t="s">
        <v>14</v>
      </c>
      <c r="D62" s="239">
        <v>10</v>
      </c>
      <c r="E62" s="239"/>
      <c r="F62" s="239"/>
      <c r="G62" s="208" t="s">
        <v>670</v>
      </c>
      <c r="H62" s="218"/>
      <c r="I62" s="138"/>
    </row>
    <row r="63" spans="1:9" s="226" customFormat="1" x14ac:dyDescent="0.25">
      <c r="A63" s="70">
        <f t="shared" si="0"/>
        <v>55</v>
      </c>
      <c r="B63" s="201" t="s">
        <v>671</v>
      </c>
      <c r="C63" s="202" t="s">
        <v>14</v>
      </c>
      <c r="D63" s="239">
        <v>24</v>
      </c>
      <c r="E63" s="239"/>
      <c r="F63" s="239"/>
      <c r="G63" s="208" t="s">
        <v>670</v>
      </c>
      <c r="H63" s="218"/>
      <c r="I63" s="138"/>
    </row>
    <row r="64" spans="1:9" s="226" customFormat="1" x14ac:dyDescent="0.25">
      <c r="A64" s="70">
        <f t="shared" si="0"/>
        <v>56</v>
      </c>
      <c r="B64" s="201" t="s">
        <v>672</v>
      </c>
      <c r="C64" s="202" t="s">
        <v>14</v>
      </c>
      <c r="D64" s="239">
        <v>12</v>
      </c>
      <c r="E64" s="239"/>
      <c r="F64" s="239"/>
      <c r="G64" s="242"/>
      <c r="H64" s="219"/>
      <c r="I64" s="138"/>
    </row>
    <row r="65" spans="1:9" s="226" customFormat="1" x14ac:dyDescent="0.25">
      <c r="A65" s="70">
        <f t="shared" si="0"/>
        <v>57</v>
      </c>
      <c r="B65" s="201" t="s">
        <v>673</v>
      </c>
      <c r="C65" s="202" t="s">
        <v>14</v>
      </c>
      <c r="D65" s="239">
        <v>2</v>
      </c>
      <c r="E65" s="239"/>
      <c r="F65" s="239"/>
      <c r="G65" s="242"/>
      <c r="H65" s="219"/>
      <c r="I65" s="138"/>
    </row>
    <row r="66" spans="1:9" s="226" customFormat="1" x14ac:dyDescent="0.25">
      <c r="A66" s="70">
        <f t="shared" si="0"/>
        <v>58</v>
      </c>
      <c r="B66" s="201" t="s">
        <v>675</v>
      </c>
      <c r="C66" s="202" t="s">
        <v>14</v>
      </c>
      <c r="D66" s="239">
        <v>14</v>
      </c>
      <c r="E66" s="239"/>
      <c r="F66" s="239"/>
      <c r="G66" s="242"/>
      <c r="H66" s="219"/>
      <c r="I66" s="138"/>
    </row>
    <row r="67" spans="1:9" s="226" customFormat="1" x14ac:dyDescent="0.25">
      <c r="A67" s="70">
        <f t="shared" si="0"/>
        <v>59</v>
      </c>
      <c r="B67" s="201" t="s">
        <v>674</v>
      </c>
      <c r="C67" s="202" t="s">
        <v>14</v>
      </c>
      <c r="D67" s="239">
        <v>14</v>
      </c>
      <c r="E67" s="239"/>
      <c r="F67" s="239"/>
      <c r="G67" s="242"/>
      <c r="H67" s="219"/>
      <c r="I67" s="138"/>
    </row>
    <row r="68" spans="1:9" s="226" customFormat="1" x14ac:dyDescent="0.25">
      <c r="A68" s="70">
        <f t="shared" si="0"/>
        <v>60</v>
      </c>
      <c r="B68" s="207" t="s">
        <v>605</v>
      </c>
      <c r="C68" s="208" t="s">
        <v>14</v>
      </c>
      <c r="D68" s="239">
        <v>5</v>
      </c>
      <c r="E68" s="239"/>
      <c r="F68" s="239"/>
      <c r="G68" s="242"/>
      <c r="H68" s="219"/>
      <c r="I68" s="138"/>
    </row>
    <row r="69" spans="1:9" s="226" customFormat="1" x14ac:dyDescent="0.25">
      <c r="A69" s="70">
        <f t="shared" si="0"/>
        <v>61</v>
      </c>
      <c r="B69" s="120" t="s">
        <v>688</v>
      </c>
      <c r="C69" s="35" t="s">
        <v>41</v>
      </c>
      <c r="D69" s="239">
        <v>20</v>
      </c>
      <c r="E69" s="239"/>
      <c r="F69" s="239"/>
      <c r="G69" s="242"/>
      <c r="H69" s="219"/>
      <c r="I69" s="138"/>
    </row>
    <row r="70" spans="1:9" s="226" customFormat="1" x14ac:dyDescent="0.25">
      <c r="A70" s="70">
        <f t="shared" si="0"/>
        <v>62</v>
      </c>
      <c r="B70" s="120" t="s">
        <v>687</v>
      </c>
      <c r="C70" s="35" t="s">
        <v>41</v>
      </c>
      <c r="D70" s="239">
        <v>5</v>
      </c>
      <c r="E70" s="239"/>
      <c r="F70" s="239"/>
      <c r="G70" s="242"/>
      <c r="H70" s="219"/>
      <c r="I70" s="138"/>
    </row>
    <row r="71" spans="1:9" s="226" customFormat="1" x14ac:dyDescent="0.25">
      <c r="A71" s="70">
        <f t="shared" si="0"/>
        <v>63</v>
      </c>
      <c r="B71" s="120" t="s">
        <v>689</v>
      </c>
      <c r="C71" s="35" t="s">
        <v>41</v>
      </c>
      <c r="D71" s="239">
        <v>16</v>
      </c>
      <c r="E71" s="239"/>
      <c r="F71" s="239"/>
      <c r="G71" s="208"/>
      <c r="H71" s="218"/>
      <c r="I71" s="138"/>
    </row>
    <row r="72" spans="1:9" s="226" customFormat="1" x14ac:dyDescent="0.25">
      <c r="A72" s="70">
        <f t="shared" si="0"/>
        <v>64</v>
      </c>
      <c r="B72" s="194" t="s">
        <v>690</v>
      </c>
      <c r="C72" s="35" t="s">
        <v>41</v>
      </c>
      <c r="D72" s="239">
        <v>2</v>
      </c>
      <c r="E72" s="239"/>
      <c r="F72" s="239"/>
      <c r="G72" s="202"/>
      <c r="H72" s="220"/>
      <c r="I72" s="138"/>
    </row>
    <row r="73" spans="1:9" s="226" customFormat="1" x14ac:dyDescent="0.25">
      <c r="A73" s="70">
        <f t="shared" si="0"/>
        <v>65</v>
      </c>
      <c r="B73" s="206" t="s">
        <v>691</v>
      </c>
      <c r="C73" s="35" t="s">
        <v>41</v>
      </c>
      <c r="D73" s="239">
        <v>2</v>
      </c>
      <c r="E73" s="239"/>
      <c r="F73" s="239"/>
      <c r="G73" s="205"/>
      <c r="H73" s="221"/>
      <c r="I73" s="138"/>
    </row>
    <row r="74" spans="1:9" s="226" customFormat="1" x14ac:dyDescent="0.25">
      <c r="A74" s="70">
        <f t="shared" si="0"/>
        <v>66</v>
      </c>
      <c r="B74" s="206" t="s">
        <v>197</v>
      </c>
      <c r="C74" s="35" t="s">
        <v>41</v>
      </c>
      <c r="D74" s="239">
        <v>11</v>
      </c>
      <c r="E74" s="239"/>
      <c r="F74" s="239"/>
      <c r="G74" s="205"/>
      <c r="H74" s="221"/>
      <c r="I74" s="138"/>
    </row>
    <row r="75" spans="1:9" s="226" customFormat="1" x14ac:dyDescent="0.25">
      <c r="A75" s="70">
        <f t="shared" ref="A75:A138" si="1">A74+1</f>
        <v>67</v>
      </c>
      <c r="B75" s="206" t="s">
        <v>692</v>
      </c>
      <c r="C75" s="35" t="s">
        <v>41</v>
      </c>
      <c r="D75" s="239">
        <v>7</v>
      </c>
      <c r="E75" s="239"/>
      <c r="F75" s="239"/>
      <c r="G75" s="205"/>
      <c r="H75" s="221"/>
      <c r="I75" s="138"/>
    </row>
    <row r="76" spans="1:9" s="226" customFormat="1" x14ac:dyDescent="0.25">
      <c r="A76" s="70">
        <f t="shared" si="1"/>
        <v>68</v>
      </c>
      <c r="B76" s="201" t="s">
        <v>693</v>
      </c>
      <c r="C76" s="202" t="s">
        <v>16</v>
      </c>
      <c r="D76" s="239">
        <v>37</v>
      </c>
      <c r="E76" s="239"/>
      <c r="F76" s="239"/>
      <c r="G76" s="70"/>
      <c r="H76" s="217"/>
      <c r="I76" s="138"/>
    </row>
    <row r="77" spans="1:9" s="226" customFormat="1" x14ac:dyDescent="0.25">
      <c r="A77" s="70">
        <f t="shared" si="1"/>
        <v>69</v>
      </c>
      <c r="B77" s="201" t="s">
        <v>694</v>
      </c>
      <c r="C77" s="202" t="s">
        <v>16</v>
      </c>
      <c r="D77" s="239">
        <v>18</v>
      </c>
      <c r="E77" s="239"/>
      <c r="F77" s="239"/>
      <c r="G77" s="70"/>
      <c r="H77" s="217"/>
      <c r="I77" s="138"/>
    </row>
    <row r="78" spans="1:9" s="226" customFormat="1" x14ac:dyDescent="0.25">
      <c r="A78" s="70">
        <f t="shared" si="1"/>
        <v>70</v>
      </c>
      <c r="B78" s="201" t="s">
        <v>695</v>
      </c>
      <c r="C78" s="202" t="s">
        <v>16</v>
      </c>
      <c r="D78" s="239">
        <v>25</v>
      </c>
      <c r="E78" s="239"/>
      <c r="F78" s="239"/>
      <c r="G78" s="70"/>
      <c r="H78" s="217"/>
      <c r="I78" s="138"/>
    </row>
    <row r="79" spans="1:9" s="226" customFormat="1" x14ac:dyDescent="0.25">
      <c r="A79" s="70">
        <f t="shared" si="1"/>
        <v>71</v>
      </c>
      <c r="B79" s="201" t="s">
        <v>696</v>
      </c>
      <c r="C79" s="202" t="s">
        <v>16</v>
      </c>
      <c r="D79" s="239">
        <v>5</v>
      </c>
      <c r="E79" s="239"/>
      <c r="F79" s="239"/>
      <c r="G79" s="70"/>
      <c r="H79" s="217"/>
      <c r="I79" s="138"/>
    </row>
    <row r="80" spans="1:9" s="226" customFormat="1" x14ac:dyDescent="0.25">
      <c r="A80" s="70">
        <f t="shared" si="1"/>
        <v>72</v>
      </c>
      <c r="B80" s="201" t="s">
        <v>101</v>
      </c>
      <c r="C80" s="202" t="s">
        <v>16</v>
      </c>
      <c r="D80" s="239">
        <v>11</v>
      </c>
      <c r="E80" s="239"/>
      <c r="F80" s="239"/>
      <c r="G80" s="70"/>
      <c r="H80" s="217"/>
      <c r="I80" s="138"/>
    </row>
    <row r="81" spans="1:10" s="226" customFormat="1" x14ac:dyDescent="0.25">
      <c r="A81" s="70">
        <f t="shared" si="1"/>
        <v>73</v>
      </c>
      <c r="B81" s="201" t="s">
        <v>56</v>
      </c>
      <c r="C81" s="202" t="s">
        <v>16</v>
      </c>
      <c r="D81" s="239">
        <v>15</v>
      </c>
      <c r="E81" s="239"/>
      <c r="F81" s="239"/>
      <c r="G81" s="70"/>
      <c r="H81" s="217"/>
      <c r="I81" s="138"/>
    </row>
    <row r="82" spans="1:10" s="226" customFormat="1" x14ac:dyDescent="0.25">
      <c r="A82" s="70">
        <f t="shared" si="1"/>
        <v>74</v>
      </c>
      <c r="B82" s="120" t="s">
        <v>603</v>
      </c>
      <c r="C82" s="202" t="s">
        <v>16</v>
      </c>
      <c r="D82" s="239">
        <v>24</v>
      </c>
      <c r="E82" s="239"/>
      <c r="F82" s="239"/>
      <c r="G82" s="70"/>
      <c r="H82" s="217"/>
      <c r="I82" s="138"/>
    </row>
    <row r="83" spans="1:10" s="226" customFormat="1" x14ac:dyDescent="0.25">
      <c r="A83" s="70">
        <f t="shared" si="1"/>
        <v>75</v>
      </c>
      <c r="B83" s="194" t="s">
        <v>637</v>
      </c>
      <c r="C83" s="202" t="s">
        <v>16</v>
      </c>
      <c r="D83" s="239">
        <v>3</v>
      </c>
      <c r="E83" s="239"/>
      <c r="F83" s="239"/>
      <c r="G83" s="243"/>
      <c r="H83" s="223"/>
      <c r="I83" s="138"/>
    </row>
    <row r="84" spans="1:10" s="226" customFormat="1" x14ac:dyDescent="0.25">
      <c r="A84" s="70">
        <f t="shared" si="1"/>
        <v>76</v>
      </c>
      <c r="B84" s="201" t="s">
        <v>697</v>
      </c>
      <c r="C84" s="202" t="s">
        <v>34</v>
      </c>
      <c r="D84" s="239">
        <v>37</v>
      </c>
      <c r="E84" s="239"/>
      <c r="F84" s="239"/>
      <c r="G84" s="245"/>
      <c r="H84" s="222"/>
      <c r="I84" s="200"/>
    </row>
    <row r="85" spans="1:10" s="226" customFormat="1" x14ac:dyDescent="0.25">
      <c r="A85" s="70">
        <f t="shared" si="1"/>
        <v>77</v>
      </c>
      <c r="B85" s="201" t="s">
        <v>609</v>
      </c>
      <c r="C85" s="202" t="s">
        <v>34</v>
      </c>
      <c r="D85" s="239">
        <v>30</v>
      </c>
      <c r="E85" s="239"/>
      <c r="F85" s="239"/>
      <c r="G85" s="245" t="s">
        <v>666</v>
      </c>
      <c r="H85" s="222"/>
      <c r="I85" s="138"/>
    </row>
    <row r="86" spans="1:10" s="226" customFormat="1" x14ac:dyDescent="0.25">
      <c r="A86" s="70">
        <f t="shared" si="1"/>
        <v>78</v>
      </c>
      <c r="B86" s="201" t="s">
        <v>578</v>
      </c>
      <c r="C86" s="202" t="s">
        <v>36</v>
      </c>
      <c r="D86" s="239">
        <v>22</v>
      </c>
      <c r="E86" s="239"/>
      <c r="F86" s="239"/>
      <c r="G86" s="70"/>
      <c r="H86" s="217"/>
      <c r="I86" s="138"/>
      <c r="J86" s="227"/>
    </row>
    <row r="87" spans="1:10" s="226" customFormat="1" x14ac:dyDescent="0.25">
      <c r="A87" s="70">
        <f t="shared" si="1"/>
        <v>79</v>
      </c>
      <c r="B87" s="201" t="s">
        <v>86</v>
      </c>
      <c r="C87" s="202" t="s">
        <v>16</v>
      </c>
      <c r="D87" s="239">
        <v>78</v>
      </c>
      <c r="E87" s="239"/>
      <c r="F87" s="239"/>
      <c r="G87" s="70"/>
      <c r="H87" s="217"/>
      <c r="I87" s="138"/>
      <c r="J87" s="227"/>
    </row>
    <row r="88" spans="1:10" s="226" customFormat="1" x14ac:dyDescent="0.25">
      <c r="A88" s="70">
        <f t="shared" si="1"/>
        <v>80</v>
      </c>
      <c r="B88" s="207" t="s">
        <v>247</v>
      </c>
      <c r="C88" s="208" t="s">
        <v>14</v>
      </c>
      <c r="D88" s="239">
        <v>6</v>
      </c>
      <c r="E88" s="239"/>
      <c r="F88" s="239"/>
      <c r="G88" s="243"/>
      <c r="H88" s="223"/>
      <c r="I88" s="138"/>
      <c r="J88" s="227"/>
    </row>
    <row r="89" spans="1:10" s="226" customFormat="1" x14ac:dyDescent="0.25">
      <c r="A89" s="70">
        <f t="shared" si="1"/>
        <v>81</v>
      </c>
      <c r="B89" s="201" t="s">
        <v>593</v>
      </c>
      <c r="C89" s="202" t="s">
        <v>26</v>
      </c>
      <c r="D89" s="239">
        <v>12</v>
      </c>
      <c r="E89" s="239"/>
      <c r="F89" s="239"/>
      <c r="G89" s="70"/>
      <c r="H89" s="217"/>
      <c r="I89" s="139"/>
    </row>
    <row r="90" spans="1:10" s="226" customFormat="1" x14ac:dyDescent="0.25">
      <c r="A90" s="70">
        <f t="shared" si="1"/>
        <v>82</v>
      </c>
      <c r="B90" s="201" t="s">
        <v>344</v>
      </c>
      <c r="C90" s="202" t="s">
        <v>16</v>
      </c>
      <c r="D90" s="239">
        <v>91</v>
      </c>
      <c r="E90" s="239"/>
      <c r="F90" s="239"/>
      <c r="G90" s="70"/>
      <c r="H90" s="217"/>
      <c r="I90" s="139"/>
    </row>
    <row r="91" spans="1:10" s="226" customFormat="1" x14ac:dyDescent="0.25">
      <c r="A91" s="70">
        <f t="shared" si="1"/>
        <v>83</v>
      </c>
      <c r="B91" s="201" t="s">
        <v>440</v>
      </c>
      <c r="C91" s="202" t="s">
        <v>26</v>
      </c>
      <c r="D91" s="239">
        <v>50</v>
      </c>
      <c r="E91" s="239"/>
      <c r="F91" s="239"/>
      <c r="G91" s="70"/>
      <c r="H91" s="217"/>
      <c r="I91" s="138"/>
      <c r="J91" s="228"/>
    </row>
    <row r="92" spans="1:10" s="226" customFormat="1" x14ac:dyDescent="0.25">
      <c r="A92" s="70">
        <f t="shared" si="1"/>
        <v>84</v>
      </c>
      <c r="B92" s="201" t="s">
        <v>288</v>
      </c>
      <c r="C92" s="202" t="s">
        <v>16</v>
      </c>
      <c r="D92" s="239">
        <v>5</v>
      </c>
      <c r="E92" s="239"/>
      <c r="F92" s="239"/>
      <c r="G92" s="70"/>
      <c r="H92" s="217"/>
      <c r="I92" s="138"/>
      <c r="J92" s="228"/>
    </row>
    <row r="93" spans="1:10" s="226" customFormat="1" x14ac:dyDescent="0.25">
      <c r="A93" s="70">
        <f t="shared" si="1"/>
        <v>85</v>
      </c>
      <c r="B93" s="201" t="s">
        <v>584</v>
      </c>
      <c r="C93" s="202" t="s">
        <v>26</v>
      </c>
      <c r="D93" s="239">
        <v>20</v>
      </c>
      <c r="E93" s="239"/>
      <c r="F93" s="239"/>
      <c r="G93" s="70"/>
      <c r="H93" s="217"/>
      <c r="I93" s="138"/>
      <c r="J93" s="228"/>
    </row>
    <row r="94" spans="1:10" s="226" customFormat="1" x14ac:dyDescent="0.25">
      <c r="A94" s="70">
        <f t="shared" si="1"/>
        <v>86</v>
      </c>
      <c r="B94" s="201" t="s">
        <v>582</v>
      </c>
      <c r="C94" s="202" t="s">
        <v>36</v>
      </c>
      <c r="D94" s="239">
        <v>2</v>
      </c>
      <c r="E94" s="239"/>
      <c r="F94" s="239"/>
      <c r="G94" s="70"/>
      <c r="H94" s="217"/>
      <c r="I94" s="138"/>
      <c r="J94" s="228"/>
    </row>
    <row r="95" spans="1:10" s="226" customFormat="1" x14ac:dyDescent="0.25">
      <c r="A95" s="70">
        <f t="shared" si="1"/>
        <v>87</v>
      </c>
      <c r="B95" s="207" t="s">
        <v>655</v>
      </c>
      <c r="C95" s="208" t="s">
        <v>36</v>
      </c>
      <c r="D95" s="239">
        <v>3</v>
      </c>
      <c r="E95" s="239"/>
      <c r="F95" s="239"/>
      <c r="G95" s="243"/>
      <c r="H95" s="223"/>
      <c r="I95" s="138"/>
      <c r="J95" s="228"/>
    </row>
    <row r="96" spans="1:10" s="226" customFormat="1" x14ac:dyDescent="0.25">
      <c r="A96" s="70">
        <f t="shared" si="1"/>
        <v>88</v>
      </c>
      <c r="B96" s="201" t="s">
        <v>293</v>
      </c>
      <c r="C96" s="202" t="s">
        <v>25</v>
      </c>
      <c r="D96" s="239">
        <v>4</v>
      </c>
      <c r="E96" s="239"/>
      <c r="F96" s="239"/>
      <c r="G96" s="70" t="s">
        <v>640</v>
      </c>
      <c r="H96" s="217"/>
      <c r="I96" s="138"/>
      <c r="J96" s="228"/>
    </row>
    <row r="97" spans="1:10" s="226" customFormat="1" x14ac:dyDescent="0.25">
      <c r="A97" s="70">
        <f t="shared" si="1"/>
        <v>89</v>
      </c>
      <c r="B97" s="120" t="s">
        <v>679</v>
      </c>
      <c r="C97" s="35" t="s">
        <v>36</v>
      </c>
      <c r="D97" s="239">
        <v>1</v>
      </c>
      <c r="E97" s="239"/>
      <c r="F97" s="239"/>
      <c r="G97" s="208"/>
      <c r="H97" s="218"/>
      <c r="I97" s="138"/>
      <c r="J97" s="228"/>
    </row>
    <row r="98" spans="1:10" s="226" customFormat="1" x14ac:dyDescent="0.25">
      <c r="A98" s="70">
        <f t="shared" si="1"/>
        <v>90</v>
      </c>
      <c r="B98" s="120" t="s">
        <v>680</v>
      </c>
      <c r="C98" s="35" t="s">
        <v>36</v>
      </c>
      <c r="D98" s="239">
        <v>1</v>
      </c>
      <c r="E98" s="239"/>
      <c r="F98" s="239"/>
      <c r="G98" s="208"/>
      <c r="H98" s="218"/>
      <c r="I98" s="138"/>
      <c r="J98" s="228"/>
    </row>
    <row r="99" spans="1:10" s="226" customFormat="1" x14ac:dyDescent="0.25">
      <c r="A99" s="70">
        <f t="shared" si="1"/>
        <v>91</v>
      </c>
      <c r="B99" s="120" t="s">
        <v>681</v>
      </c>
      <c r="C99" s="35" t="s">
        <v>36</v>
      </c>
      <c r="D99" s="239">
        <v>1</v>
      </c>
      <c r="E99" s="239"/>
      <c r="F99" s="239"/>
      <c r="G99" s="208"/>
      <c r="H99" s="218"/>
      <c r="I99" s="138"/>
      <c r="J99" s="228"/>
    </row>
    <row r="100" spans="1:10" s="226" customFormat="1" x14ac:dyDescent="0.25">
      <c r="A100" s="70">
        <f t="shared" si="1"/>
        <v>92</v>
      </c>
      <c r="B100" s="120" t="s">
        <v>682</v>
      </c>
      <c r="C100" s="35" t="s">
        <v>36</v>
      </c>
      <c r="D100" s="239">
        <v>1</v>
      </c>
      <c r="E100" s="239"/>
      <c r="F100" s="239"/>
      <c r="G100" s="208"/>
      <c r="H100" s="218"/>
      <c r="I100" s="138"/>
      <c r="J100" s="228"/>
    </row>
    <row r="101" spans="1:10" s="230" customFormat="1" x14ac:dyDescent="0.25">
      <c r="A101" s="70">
        <f t="shared" si="1"/>
        <v>93</v>
      </c>
      <c r="B101" s="194" t="s">
        <v>598</v>
      </c>
      <c r="C101" s="70" t="s">
        <v>564</v>
      </c>
      <c r="D101" s="239">
        <v>4</v>
      </c>
      <c r="E101" s="239"/>
      <c r="F101" s="239"/>
      <c r="G101" s="202"/>
      <c r="H101" s="220"/>
      <c r="I101" s="173"/>
      <c r="J101" s="229"/>
    </row>
    <row r="102" spans="1:10" s="230" customFormat="1" x14ac:dyDescent="0.25">
      <c r="A102" s="70">
        <f t="shared" si="1"/>
        <v>94</v>
      </c>
      <c r="B102" s="194" t="s">
        <v>599</v>
      </c>
      <c r="C102" s="70" t="s">
        <v>16</v>
      </c>
      <c r="D102" s="239">
        <v>1</v>
      </c>
      <c r="E102" s="239"/>
      <c r="F102" s="239"/>
      <c r="G102" s="202"/>
      <c r="H102" s="220"/>
      <c r="I102" s="173"/>
      <c r="J102" s="229"/>
    </row>
    <row r="103" spans="1:10" s="230" customFormat="1" x14ac:dyDescent="0.25">
      <c r="A103" s="70">
        <f t="shared" si="1"/>
        <v>95</v>
      </c>
      <c r="B103" s="194" t="s">
        <v>600</v>
      </c>
      <c r="C103" s="70" t="s">
        <v>136</v>
      </c>
      <c r="D103" s="239">
        <v>10</v>
      </c>
      <c r="E103" s="239"/>
      <c r="F103" s="239"/>
      <c r="G103" s="202" t="s">
        <v>641</v>
      </c>
      <c r="H103" s="220"/>
      <c r="I103" s="173"/>
      <c r="J103" s="229"/>
    </row>
    <row r="104" spans="1:10" s="230" customFormat="1" x14ac:dyDescent="0.25">
      <c r="A104" s="70">
        <f t="shared" si="1"/>
        <v>96</v>
      </c>
      <c r="B104" s="207" t="s">
        <v>607</v>
      </c>
      <c r="C104" s="208" t="s">
        <v>16</v>
      </c>
      <c r="D104" s="239">
        <v>4</v>
      </c>
      <c r="E104" s="239"/>
      <c r="F104" s="239"/>
      <c r="G104" s="243"/>
      <c r="H104" s="223"/>
      <c r="I104" s="173"/>
      <c r="J104" s="229"/>
    </row>
    <row r="105" spans="1:10" s="230" customFormat="1" x14ac:dyDescent="0.25">
      <c r="A105" s="70">
        <f t="shared" si="1"/>
        <v>97</v>
      </c>
      <c r="B105" s="201" t="s">
        <v>575</v>
      </c>
      <c r="C105" s="70" t="s">
        <v>34</v>
      </c>
      <c r="D105" s="239">
        <v>5</v>
      </c>
      <c r="E105" s="239"/>
      <c r="F105" s="239"/>
      <c r="G105" s="202"/>
      <c r="H105" s="220"/>
      <c r="I105" s="173"/>
      <c r="J105" s="229"/>
    </row>
    <row r="106" spans="1:10" s="230" customFormat="1" x14ac:dyDescent="0.25">
      <c r="A106" s="70">
        <f t="shared" si="1"/>
        <v>98</v>
      </c>
      <c r="B106" s="207" t="s">
        <v>577</v>
      </c>
      <c r="C106" s="208" t="s">
        <v>63</v>
      </c>
      <c r="D106" s="239">
        <v>7</v>
      </c>
      <c r="E106" s="239"/>
      <c r="F106" s="239"/>
      <c r="G106" s="243"/>
      <c r="H106" s="223"/>
      <c r="I106" s="173"/>
      <c r="J106" s="229"/>
    </row>
    <row r="107" spans="1:10" s="230" customFormat="1" x14ac:dyDescent="0.25">
      <c r="A107" s="70">
        <f t="shared" si="1"/>
        <v>99</v>
      </c>
      <c r="B107" s="209" t="s">
        <v>642</v>
      </c>
      <c r="C107" s="208" t="s">
        <v>34</v>
      </c>
      <c r="D107" s="239">
        <v>3</v>
      </c>
      <c r="E107" s="239"/>
      <c r="F107" s="239"/>
      <c r="G107" s="70"/>
      <c r="H107" s="217"/>
      <c r="I107" s="173"/>
      <c r="J107" s="229"/>
    </row>
    <row r="108" spans="1:10" s="230" customFormat="1" x14ac:dyDescent="0.25">
      <c r="A108" s="70">
        <f t="shared" si="1"/>
        <v>100</v>
      </c>
      <c r="B108" s="209" t="s">
        <v>632</v>
      </c>
      <c r="C108" s="208" t="s">
        <v>34</v>
      </c>
      <c r="D108" s="239">
        <v>6</v>
      </c>
      <c r="E108" s="239"/>
      <c r="F108" s="239"/>
      <c r="G108" s="70"/>
      <c r="H108" s="217"/>
      <c r="I108" s="173"/>
      <c r="J108" s="229"/>
    </row>
    <row r="109" spans="1:10" s="50" customFormat="1" x14ac:dyDescent="0.3">
      <c r="A109" s="70">
        <f t="shared" si="1"/>
        <v>101</v>
      </c>
      <c r="B109" s="207" t="s">
        <v>576</v>
      </c>
      <c r="C109" s="208" t="s">
        <v>36</v>
      </c>
      <c r="D109" s="239">
        <v>4</v>
      </c>
      <c r="E109" s="239"/>
      <c r="F109" s="239"/>
      <c r="G109" s="243"/>
      <c r="H109" s="223"/>
      <c r="I109" s="103" t="s">
        <v>654</v>
      </c>
      <c r="J109" s="216"/>
    </row>
    <row r="110" spans="1:10" s="50" customFormat="1" x14ac:dyDescent="0.3">
      <c r="A110" s="70">
        <f t="shared" si="1"/>
        <v>102</v>
      </c>
      <c r="B110" s="207" t="s">
        <v>606</v>
      </c>
      <c r="C110" s="208" t="s">
        <v>36</v>
      </c>
      <c r="D110" s="239">
        <v>1</v>
      </c>
      <c r="E110" s="239"/>
      <c r="F110" s="239"/>
      <c r="G110" s="243"/>
      <c r="H110" s="223"/>
      <c r="I110" s="103"/>
      <c r="J110" s="216"/>
    </row>
    <row r="111" spans="1:10" x14ac:dyDescent="0.25">
      <c r="A111" s="70">
        <f t="shared" si="1"/>
        <v>103</v>
      </c>
      <c r="B111" s="36" t="s">
        <v>594</v>
      </c>
      <c r="C111" s="35" t="s">
        <v>572</v>
      </c>
      <c r="D111" s="239">
        <v>2</v>
      </c>
      <c r="E111" s="239"/>
      <c r="F111" s="239"/>
      <c r="G111" s="70"/>
      <c r="H111" s="217"/>
      <c r="I111" s="215"/>
    </row>
    <row r="112" spans="1:10" x14ac:dyDescent="0.25">
      <c r="A112" s="70">
        <f t="shared" si="1"/>
        <v>104</v>
      </c>
      <c r="B112" s="36" t="s">
        <v>328</v>
      </c>
      <c r="C112" s="35" t="s">
        <v>14</v>
      </c>
      <c r="D112" s="239">
        <v>12</v>
      </c>
      <c r="E112" s="239"/>
      <c r="F112" s="239"/>
      <c r="G112" s="70"/>
      <c r="H112" s="217"/>
      <c r="I112" s="215"/>
    </row>
    <row r="113" spans="1:9" x14ac:dyDescent="0.25">
      <c r="A113" s="70">
        <f t="shared" si="1"/>
        <v>105</v>
      </c>
      <c r="B113" s="36" t="s">
        <v>326</v>
      </c>
      <c r="C113" s="35" t="s">
        <v>14</v>
      </c>
      <c r="D113" s="239">
        <v>12</v>
      </c>
      <c r="E113" s="239"/>
      <c r="F113" s="239"/>
      <c r="G113" s="70"/>
      <c r="H113" s="217"/>
      <c r="I113" s="215"/>
    </row>
    <row r="114" spans="1:9" x14ac:dyDescent="0.25">
      <c r="A114" s="70">
        <f t="shared" si="1"/>
        <v>106</v>
      </c>
      <c r="B114" s="120" t="s">
        <v>571</v>
      </c>
      <c r="C114" s="35" t="s">
        <v>14</v>
      </c>
      <c r="D114" s="239">
        <v>180</v>
      </c>
      <c r="E114" s="239"/>
      <c r="F114" s="239"/>
      <c r="G114" s="70"/>
      <c r="H114" s="217"/>
      <c r="I114" s="215"/>
    </row>
    <row r="115" spans="1:9" x14ac:dyDescent="0.25">
      <c r="A115" s="70">
        <f t="shared" si="1"/>
        <v>107</v>
      </c>
      <c r="B115" s="120" t="s">
        <v>614</v>
      </c>
      <c r="C115" s="35" t="s">
        <v>25</v>
      </c>
      <c r="D115" s="239">
        <v>85</v>
      </c>
      <c r="E115" s="239"/>
      <c r="F115" s="239"/>
      <c r="G115" s="70"/>
      <c r="H115" s="217"/>
      <c r="I115" s="215"/>
    </row>
    <row r="116" spans="1:9" x14ac:dyDescent="0.25">
      <c r="A116" s="70">
        <f t="shared" si="1"/>
        <v>108</v>
      </c>
      <c r="B116" s="120" t="s">
        <v>585</v>
      </c>
      <c r="C116" s="35" t="s">
        <v>25</v>
      </c>
      <c r="D116" s="239">
        <v>60</v>
      </c>
      <c r="E116" s="239"/>
      <c r="F116" s="239"/>
      <c r="G116" s="70"/>
      <c r="H116" s="217"/>
      <c r="I116" s="215"/>
    </row>
    <row r="117" spans="1:9" x14ac:dyDescent="0.25">
      <c r="A117" s="70">
        <f t="shared" si="1"/>
        <v>109</v>
      </c>
      <c r="B117" s="120" t="s">
        <v>586</v>
      </c>
      <c r="C117" s="35" t="s">
        <v>25</v>
      </c>
      <c r="D117" s="239">
        <v>16</v>
      </c>
      <c r="E117" s="239"/>
      <c r="F117" s="239"/>
      <c r="G117" s="70"/>
      <c r="H117" s="217"/>
      <c r="I117" s="215"/>
    </row>
    <row r="118" spans="1:9" x14ac:dyDescent="0.25">
      <c r="A118" s="70">
        <f t="shared" si="1"/>
        <v>110</v>
      </c>
      <c r="B118" s="120" t="s">
        <v>587</v>
      </c>
      <c r="C118" s="35" t="s">
        <v>26</v>
      </c>
      <c r="D118" s="239">
        <v>72</v>
      </c>
      <c r="E118" s="239"/>
      <c r="F118" s="239"/>
      <c r="G118" s="70"/>
      <c r="H118" s="217"/>
      <c r="I118" s="215"/>
    </row>
    <row r="119" spans="1:9" x14ac:dyDescent="0.25">
      <c r="A119" s="70">
        <f t="shared" si="1"/>
        <v>111</v>
      </c>
      <c r="B119" s="120" t="s">
        <v>588</v>
      </c>
      <c r="C119" s="35" t="s">
        <v>25</v>
      </c>
      <c r="D119" s="239">
        <v>12</v>
      </c>
      <c r="E119" s="239"/>
      <c r="F119" s="239"/>
      <c r="G119" s="70"/>
      <c r="H119" s="217"/>
      <c r="I119" s="215"/>
    </row>
    <row r="120" spans="1:9" x14ac:dyDescent="0.25">
      <c r="A120" s="70">
        <f t="shared" si="1"/>
        <v>112</v>
      </c>
      <c r="B120" s="120" t="s">
        <v>615</v>
      </c>
      <c r="C120" s="35" t="s">
        <v>25</v>
      </c>
      <c r="D120" s="239">
        <v>12</v>
      </c>
      <c r="E120" s="239"/>
      <c r="F120" s="239"/>
      <c r="G120" s="70"/>
      <c r="H120" s="217"/>
      <c r="I120" s="215"/>
    </row>
    <row r="121" spans="1:9" x14ac:dyDescent="0.25">
      <c r="A121" s="70">
        <f t="shared" si="1"/>
        <v>113</v>
      </c>
      <c r="B121" s="120" t="s">
        <v>367</v>
      </c>
      <c r="C121" s="35" t="s">
        <v>14</v>
      </c>
      <c r="D121" s="239">
        <v>10</v>
      </c>
      <c r="E121" s="239"/>
      <c r="F121" s="239"/>
      <c r="G121" s="70"/>
      <c r="H121" s="217"/>
      <c r="I121" s="215"/>
    </row>
    <row r="122" spans="1:9" x14ac:dyDescent="0.25">
      <c r="A122" s="70">
        <f t="shared" si="1"/>
        <v>114</v>
      </c>
      <c r="B122" s="120" t="s">
        <v>589</v>
      </c>
      <c r="C122" s="35" t="s">
        <v>331</v>
      </c>
      <c r="D122" s="239">
        <v>10</v>
      </c>
      <c r="E122" s="239"/>
      <c r="F122" s="239"/>
      <c r="G122" s="70"/>
      <c r="H122" s="217"/>
      <c r="I122" s="215"/>
    </row>
    <row r="123" spans="1:9" ht="37.5" x14ac:dyDescent="0.25">
      <c r="A123" s="70">
        <f t="shared" si="1"/>
        <v>115</v>
      </c>
      <c r="B123" s="120" t="s">
        <v>590</v>
      </c>
      <c r="C123" s="35" t="s">
        <v>25</v>
      </c>
      <c r="D123" s="239">
        <v>12</v>
      </c>
      <c r="E123" s="239"/>
      <c r="F123" s="239"/>
      <c r="G123" s="208" t="s">
        <v>645</v>
      </c>
      <c r="H123" s="217"/>
      <c r="I123" s="215"/>
    </row>
    <row r="124" spans="1:9" x14ac:dyDescent="0.25">
      <c r="A124" s="70">
        <f t="shared" si="1"/>
        <v>116</v>
      </c>
      <c r="B124" s="120" t="s">
        <v>616</v>
      </c>
      <c r="C124" s="35" t="s">
        <v>25</v>
      </c>
      <c r="D124" s="239">
        <v>23</v>
      </c>
      <c r="E124" s="239"/>
      <c r="F124" s="239"/>
      <c r="G124" s="70"/>
      <c r="H124" s="217"/>
      <c r="I124" s="215"/>
    </row>
    <row r="125" spans="1:9" x14ac:dyDescent="0.25">
      <c r="A125" s="70">
        <f t="shared" si="1"/>
        <v>117</v>
      </c>
      <c r="B125" s="120" t="s">
        <v>617</v>
      </c>
      <c r="C125" s="35" t="s">
        <v>25</v>
      </c>
      <c r="D125" s="239">
        <v>5</v>
      </c>
      <c r="E125" s="239"/>
      <c r="F125" s="239"/>
      <c r="G125" s="70"/>
      <c r="H125" s="217"/>
      <c r="I125" s="215"/>
    </row>
    <row r="126" spans="1:9" x14ac:dyDescent="0.25">
      <c r="A126" s="70">
        <f t="shared" si="1"/>
        <v>118</v>
      </c>
      <c r="B126" s="120" t="s">
        <v>618</v>
      </c>
      <c r="C126" s="35" t="s">
        <v>25</v>
      </c>
      <c r="D126" s="239">
        <v>2</v>
      </c>
      <c r="E126" s="239"/>
      <c r="F126" s="239"/>
      <c r="G126" s="70"/>
      <c r="H126" s="217"/>
      <c r="I126" s="215"/>
    </row>
    <row r="127" spans="1:9" x14ac:dyDescent="0.25">
      <c r="A127" s="70">
        <f t="shared" si="1"/>
        <v>119</v>
      </c>
      <c r="B127" s="120" t="s">
        <v>619</v>
      </c>
      <c r="C127" s="35" t="s">
        <v>25</v>
      </c>
      <c r="D127" s="239">
        <v>5</v>
      </c>
      <c r="E127" s="239"/>
      <c r="F127" s="239"/>
      <c r="G127" s="70"/>
      <c r="H127" s="217"/>
      <c r="I127" s="215"/>
    </row>
    <row r="128" spans="1:9" x14ac:dyDescent="0.25">
      <c r="A128" s="70">
        <f t="shared" si="1"/>
        <v>120</v>
      </c>
      <c r="B128" s="120" t="s">
        <v>579</v>
      </c>
      <c r="C128" s="35" t="s">
        <v>14</v>
      </c>
      <c r="D128" s="239">
        <v>5</v>
      </c>
      <c r="E128" s="239"/>
      <c r="F128" s="239"/>
      <c r="G128" s="70"/>
      <c r="H128" s="217"/>
      <c r="I128" s="215"/>
    </row>
    <row r="129" spans="1:9" x14ac:dyDescent="0.25">
      <c r="A129" s="70">
        <f t="shared" si="1"/>
        <v>121</v>
      </c>
      <c r="B129" s="120" t="s">
        <v>591</v>
      </c>
      <c r="C129" s="35" t="s">
        <v>14</v>
      </c>
      <c r="D129" s="239">
        <v>3</v>
      </c>
      <c r="E129" s="239"/>
      <c r="F129" s="239"/>
      <c r="G129" s="70"/>
      <c r="H129" s="217"/>
      <c r="I129" s="215"/>
    </row>
    <row r="130" spans="1:9" x14ac:dyDescent="0.25">
      <c r="A130" s="70">
        <f t="shared" si="1"/>
        <v>122</v>
      </c>
      <c r="B130" s="120" t="s">
        <v>620</v>
      </c>
      <c r="C130" s="35" t="s">
        <v>321</v>
      </c>
      <c r="D130" s="239">
        <v>5</v>
      </c>
      <c r="E130" s="239"/>
      <c r="F130" s="239"/>
      <c r="G130" s="70"/>
      <c r="H130" s="217"/>
      <c r="I130" s="215"/>
    </row>
    <row r="131" spans="1:9" x14ac:dyDescent="0.25">
      <c r="A131" s="70">
        <f t="shared" si="1"/>
        <v>123</v>
      </c>
      <c r="B131" s="120" t="s">
        <v>621</v>
      </c>
      <c r="C131" s="35" t="s">
        <v>36</v>
      </c>
      <c r="D131" s="239">
        <v>35</v>
      </c>
      <c r="E131" s="239"/>
      <c r="F131" s="239"/>
      <c r="G131" s="70"/>
      <c r="H131" s="217"/>
      <c r="I131" s="215"/>
    </row>
    <row r="132" spans="1:9" x14ac:dyDescent="0.25">
      <c r="A132" s="70">
        <f t="shared" si="1"/>
        <v>124</v>
      </c>
      <c r="B132" s="120" t="s">
        <v>622</v>
      </c>
      <c r="C132" s="35" t="s">
        <v>68</v>
      </c>
      <c r="D132" s="239">
        <v>10</v>
      </c>
      <c r="E132" s="239"/>
      <c r="F132" s="239"/>
      <c r="G132" s="70"/>
      <c r="H132" s="217"/>
      <c r="I132" s="215"/>
    </row>
    <row r="133" spans="1:9" x14ac:dyDescent="0.25">
      <c r="A133" s="70">
        <f t="shared" si="1"/>
        <v>125</v>
      </c>
      <c r="B133" s="120" t="s">
        <v>623</v>
      </c>
      <c r="C133" s="35" t="s">
        <v>68</v>
      </c>
      <c r="D133" s="239">
        <v>9</v>
      </c>
      <c r="E133" s="239"/>
      <c r="F133" s="239"/>
      <c r="G133" s="70"/>
      <c r="H133" s="217"/>
      <c r="I133" s="215"/>
    </row>
    <row r="134" spans="1:9" x14ac:dyDescent="0.25">
      <c r="A134" s="70">
        <f t="shared" si="1"/>
        <v>126</v>
      </c>
      <c r="B134" s="120" t="s">
        <v>370</v>
      </c>
      <c r="C134" s="35" t="s">
        <v>36</v>
      </c>
      <c r="D134" s="239">
        <v>5</v>
      </c>
      <c r="E134" s="239"/>
      <c r="F134" s="239"/>
      <c r="G134" s="70"/>
      <c r="H134" s="217"/>
      <c r="I134" s="215"/>
    </row>
    <row r="135" spans="1:9" x14ac:dyDescent="0.25">
      <c r="A135" s="70">
        <f t="shared" si="1"/>
        <v>127</v>
      </c>
      <c r="B135" s="120" t="s">
        <v>592</v>
      </c>
      <c r="C135" s="35" t="s">
        <v>77</v>
      </c>
      <c r="D135" s="239">
        <v>5</v>
      </c>
      <c r="E135" s="239"/>
      <c r="F135" s="239"/>
      <c r="G135" s="70"/>
      <c r="H135" s="217"/>
      <c r="I135" s="215"/>
    </row>
    <row r="136" spans="1:9" x14ac:dyDescent="0.25">
      <c r="A136" s="70">
        <f t="shared" si="1"/>
        <v>128</v>
      </c>
      <c r="B136" s="120" t="s">
        <v>624</v>
      </c>
      <c r="C136" s="35" t="s">
        <v>331</v>
      </c>
      <c r="D136" s="239">
        <v>5</v>
      </c>
      <c r="E136" s="239"/>
      <c r="F136" s="239"/>
      <c r="G136" s="70"/>
      <c r="H136" s="217"/>
      <c r="I136" s="215"/>
    </row>
    <row r="137" spans="1:9" x14ac:dyDescent="0.25">
      <c r="A137" s="70">
        <f t="shared" si="1"/>
        <v>129</v>
      </c>
      <c r="B137" s="120" t="s">
        <v>625</v>
      </c>
      <c r="C137" s="35" t="s">
        <v>626</v>
      </c>
      <c r="D137" s="239">
        <v>2</v>
      </c>
      <c r="E137" s="239"/>
      <c r="F137" s="239"/>
      <c r="G137" s="70"/>
      <c r="H137" s="217"/>
      <c r="I137" s="215"/>
    </row>
    <row r="138" spans="1:9" ht="37.5" x14ac:dyDescent="0.25">
      <c r="A138" s="70">
        <f t="shared" si="1"/>
        <v>130</v>
      </c>
      <c r="B138" s="120" t="s">
        <v>627</v>
      </c>
      <c r="C138" s="35" t="s">
        <v>25</v>
      </c>
      <c r="D138" s="239">
        <v>16</v>
      </c>
      <c r="E138" s="239"/>
      <c r="F138" s="239"/>
      <c r="G138" s="208" t="s">
        <v>643</v>
      </c>
      <c r="H138" s="217"/>
      <c r="I138" s="215"/>
    </row>
    <row r="139" spans="1:9" x14ac:dyDescent="0.25">
      <c r="A139" s="70">
        <f t="shared" ref="A139:A149" si="2">A138+1</f>
        <v>131</v>
      </c>
      <c r="B139" s="120" t="s">
        <v>628</v>
      </c>
      <c r="C139" s="35" t="s">
        <v>36</v>
      </c>
      <c r="D139" s="239">
        <v>4</v>
      </c>
      <c r="E139" s="239"/>
      <c r="F139" s="239"/>
      <c r="G139" s="70"/>
      <c r="H139" s="217"/>
      <c r="I139" s="215"/>
    </row>
    <row r="140" spans="1:9" x14ac:dyDescent="0.25">
      <c r="A140" s="70">
        <f t="shared" si="2"/>
        <v>132</v>
      </c>
      <c r="B140" s="120" t="s">
        <v>573</v>
      </c>
      <c r="C140" s="35" t="s">
        <v>566</v>
      </c>
      <c r="D140" s="239">
        <v>2</v>
      </c>
      <c r="E140" s="239"/>
      <c r="F140" s="239"/>
      <c r="G140" s="70"/>
      <c r="H140" s="217"/>
      <c r="I140" s="215"/>
    </row>
    <row r="141" spans="1:9" x14ac:dyDescent="0.25">
      <c r="A141" s="70">
        <f t="shared" si="2"/>
        <v>133</v>
      </c>
      <c r="B141" s="120" t="s">
        <v>574</v>
      </c>
      <c r="C141" s="35" t="s">
        <v>36</v>
      </c>
      <c r="D141" s="239">
        <v>2</v>
      </c>
      <c r="E141" s="239"/>
      <c r="F141" s="239"/>
      <c r="G141" s="70" t="s">
        <v>699</v>
      </c>
      <c r="H141" s="217"/>
      <c r="I141" s="215"/>
    </row>
    <row r="142" spans="1:9" x14ac:dyDescent="0.25">
      <c r="A142" s="70">
        <f t="shared" si="2"/>
        <v>134</v>
      </c>
      <c r="B142" s="120" t="s">
        <v>629</v>
      </c>
      <c r="C142" s="35" t="s">
        <v>36</v>
      </c>
      <c r="D142" s="239">
        <v>1</v>
      </c>
      <c r="E142" s="239"/>
      <c r="F142" s="239"/>
      <c r="G142" s="70"/>
      <c r="H142" s="217"/>
      <c r="I142" s="215"/>
    </row>
    <row r="143" spans="1:9" x14ac:dyDescent="0.25">
      <c r="A143" s="70">
        <f t="shared" si="2"/>
        <v>135</v>
      </c>
      <c r="B143" s="148" t="s">
        <v>580</v>
      </c>
      <c r="C143" s="125" t="s">
        <v>16</v>
      </c>
      <c r="D143" s="239">
        <v>10</v>
      </c>
      <c r="E143" s="239"/>
      <c r="F143" s="239"/>
      <c r="G143" s="202"/>
      <c r="H143" s="220"/>
      <c r="I143" s="215"/>
    </row>
    <row r="144" spans="1:9" x14ac:dyDescent="0.25">
      <c r="A144" s="70">
        <f t="shared" si="2"/>
        <v>136</v>
      </c>
      <c r="B144" s="196" t="s">
        <v>611</v>
      </c>
      <c r="C144" s="236" t="s">
        <v>36</v>
      </c>
      <c r="D144" s="239">
        <v>2</v>
      </c>
      <c r="E144" s="239"/>
      <c r="F144" s="239"/>
      <c r="G144" s="70"/>
      <c r="H144" s="217"/>
      <c r="I144" s="215"/>
    </row>
    <row r="145" spans="1:9" x14ac:dyDescent="0.25">
      <c r="A145" s="70">
        <f t="shared" si="2"/>
        <v>137</v>
      </c>
      <c r="B145" s="120" t="s">
        <v>612</v>
      </c>
      <c r="C145" s="236" t="s">
        <v>36</v>
      </c>
      <c r="D145" s="239">
        <v>2</v>
      </c>
      <c r="E145" s="239"/>
      <c r="F145" s="239"/>
      <c r="G145" s="70"/>
      <c r="H145" s="217"/>
      <c r="I145" s="215"/>
    </row>
    <row r="146" spans="1:9" x14ac:dyDescent="0.25">
      <c r="A146" s="70">
        <f t="shared" si="2"/>
        <v>138</v>
      </c>
      <c r="B146" s="120" t="s">
        <v>613</v>
      </c>
      <c r="C146" s="35" t="s">
        <v>327</v>
      </c>
      <c r="D146" s="239">
        <v>2</v>
      </c>
      <c r="E146" s="239"/>
      <c r="F146" s="239"/>
      <c r="G146" s="70"/>
      <c r="H146" s="217"/>
      <c r="I146" s="215"/>
    </row>
    <row r="147" spans="1:9" x14ac:dyDescent="0.25">
      <c r="A147" s="70">
        <f t="shared" si="2"/>
        <v>139</v>
      </c>
      <c r="B147" s="201" t="s">
        <v>583</v>
      </c>
      <c r="C147" s="202" t="s">
        <v>36</v>
      </c>
      <c r="D147" s="239">
        <v>5</v>
      </c>
      <c r="E147" s="239"/>
      <c r="F147" s="239"/>
      <c r="G147" s="70"/>
      <c r="H147" s="217"/>
      <c r="I147" s="215"/>
    </row>
    <row r="148" spans="1:9" x14ac:dyDescent="0.25">
      <c r="A148" s="70">
        <f t="shared" si="2"/>
        <v>140</v>
      </c>
      <c r="B148" s="201" t="s">
        <v>610</v>
      </c>
      <c r="C148" s="202" t="s">
        <v>159</v>
      </c>
      <c r="D148" s="239">
        <v>40</v>
      </c>
      <c r="E148" s="239"/>
      <c r="F148" s="239"/>
      <c r="G148" s="70"/>
      <c r="H148" s="217"/>
      <c r="I148" s="215"/>
    </row>
    <row r="149" spans="1:9" x14ac:dyDescent="0.25">
      <c r="A149" s="70">
        <f t="shared" si="2"/>
        <v>141</v>
      </c>
      <c r="B149" s="194" t="s">
        <v>581</v>
      </c>
      <c r="C149" s="70" t="s">
        <v>36</v>
      </c>
      <c r="D149" s="239">
        <v>3</v>
      </c>
      <c r="E149" s="239"/>
      <c r="F149" s="239"/>
      <c r="G149" s="70"/>
      <c r="H149" s="217"/>
      <c r="I149" s="215"/>
    </row>
    <row r="150" spans="1:9" ht="19.5" customHeight="1" x14ac:dyDescent="0.25">
      <c r="A150" s="70"/>
      <c r="B150" s="247" t="s">
        <v>193</v>
      </c>
      <c r="C150" s="70"/>
      <c r="D150" s="239"/>
      <c r="E150" s="239"/>
      <c r="F150" s="239"/>
      <c r="G150" s="70"/>
      <c r="H150" s="217"/>
      <c r="I150" s="215"/>
    </row>
    <row r="151" spans="1:9" x14ac:dyDescent="0.3">
      <c r="A151" s="231"/>
      <c r="B151" s="212"/>
      <c r="C151" s="210"/>
      <c r="D151" s="211"/>
      <c r="E151" s="211"/>
      <c r="F151" s="211"/>
      <c r="G151" s="246"/>
      <c r="H151" s="214"/>
      <c r="I151" s="215"/>
    </row>
    <row r="152" spans="1:9" ht="19.5" x14ac:dyDescent="0.3">
      <c r="A152" s="231"/>
      <c r="B152" s="248" t="s">
        <v>712</v>
      </c>
      <c r="C152" s="210"/>
      <c r="D152" s="211"/>
      <c r="E152" s="211"/>
      <c r="F152" s="211"/>
      <c r="G152" s="246"/>
      <c r="H152" s="214"/>
      <c r="I152" s="215"/>
    </row>
    <row r="153" spans="1:9" ht="39.75" customHeight="1" x14ac:dyDescent="0.25">
      <c r="A153" s="231"/>
      <c r="B153" s="304" t="s">
        <v>715</v>
      </c>
      <c r="C153" s="304"/>
      <c r="D153" s="304"/>
      <c r="E153" s="304"/>
      <c r="F153" s="304"/>
      <c r="G153" s="304"/>
      <c r="H153" s="304"/>
      <c r="I153" s="215"/>
    </row>
    <row r="154" spans="1:9" x14ac:dyDescent="0.3">
      <c r="A154" s="231"/>
      <c r="B154" s="213"/>
      <c r="C154" s="210"/>
      <c r="D154" s="211"/>
      <c r="E154" s="211"/>
      <c r="F154" s="211"/>
      <c r="G154" s="246"/>
      <c r="H154" s="214"/>
      <c r="I154" s="215"/>
    </row>
    <row r="155" spans="1:9" x14ac:dyDescent="0.3">
      <c r="A155" s="197"/>
      <c r="B155" s="235"/>
      <c r="C155" s="235"/>
      <c r="D155" s="235"/>
      <c r="E155" s="235"/>
      <c r="F155" s="235"/>
      <c r="G155" s="53"/>
      <c r="H155" s="53"/>
      <c r="I155" s="53"/>
    </row>
    <row r="156" spans="1:9" x14ac:dyDescent="0.3">
      <c r="A156" s="3"/>
      <c r="B156" s="3"/>
      <c r="C156" s="238"/>
      <c r="D156" s="238"/>
      <c r="E156" s="238"/>
      <c r="F156" s="238"/>
    </row>
    <row r="157" spans="1:9" s="232" customFormat="1" x14ac:dyDescent="0.3">
      <c r="A157" s="3"/>
      <c r="B157" s="3"/>
      <c r="C157" s="238"/>
      <c r="D157" s="238"/>
      <c r="E157" s="238"/>
      <c r="F157" s="238"/>
      <c r="G157" s="49"/>
      <c r="H157" s="49"/>
      <c r="I157" s="49"/>
    </row>
    <row r="158" spans="1:9" s="232" customFormat="1" x14ac:dyDescent="0.3">
      <c r="A158" s="198"/>
      <c r="B158" s="235"/>
      <c r="C158" s="235"/>
      <c r="D158" s="235"/>
      <c r="E158" s="235"/>
      <c r="F158" s="235"/>
      <c r="G158" s="49"/>
      <c r="H158" s="49"/>
      <c r="I158" s="49"/>
    </row>
    <row r="159" spans="1:9" ht="28.5" customHeight="1" x14ac:dyDescent="0.3">
      <c r="A159" s="3"/>
      <c r="B159" s="3"/>
      <c r="C159" s="3"/>
      <c r="D159" s="238"/>
      <c r="E159" s="238"/>
      <c r="F159" s="238"/>
    </row>
    <row r="161" spans="1:6" x14ac:dyDescent="0.3">
      <c r="A161" s="232"/>
      <c r="B161" s="232"/>
      <c r="C161" s="232"/>
      <c r="D161" s="234"/>
      <c r="E161" s="234"/>
      <c r="F161" s="234"/>
    </row>
    <row r="162" spans="1:6" x14ac:dyDescent="0.3">
      <c r="A162" s="3"/>
      <c r="B162" s="3"/>
      <c r="C162" s="3"/>
      <c r="D162" s="238"/>
      <c r="E162" s="238"/>
      <c r="F162" s="238"/>
    </row>
  </sheetData>
  <mergeCells count="12">
    <mergeCell ref="A3:H3"/>
    <mergeCell ref="A4:H4"/>
    <mergeCell ref="E6:E7"/>
    <mergeCell ref="F6:F7"/>
    <mergeCell ref="B153:H153"/>
    <mergeCell ref="A5:G5"/>
    <mergeCell ref="A6:A7"/>
    <mergeCell ref="B6:B7"/>
    <mergeCell ref="C6:C7"/>
    <mergeCell ref="D6:D7"/>
    <mergeCell ref="G6:G7"/>
    <mergeCell ref="H6:H7"/>
  </mergeCells>
  <pageMargins left="0.6" right="0" top="0.69" bottom="0.48622047200000001" header="0.27559055118110198" footer="0.15748031496063"/>
  <pageSetup paperSize="9" scale="80" orientation="portrait" horizontalDpi="300" verticalDpi="300" r:id="rId1"/>
  <headerFooter differentFirst="1">
    <oddHeader>&amp;C&amp;"Times New Roman,Regular"&amp;13&amp;P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B1"/>
    </sheetView>
  </sheetViews>
  <sheetFormatPr defaultRowHeight="15" x14ac:dyDescent="0.25"/>
  <sheetData/>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topLeftCell="A49" workbookViewId="0">
      <selection activeCell="G19" sqref="G19"/>
    </sheetView>
  </sheetViews>
  <sheetFormatPr defaultRowHeight="18.75" x14ac:dyDescent="0.3"/>
  <cols>
    <col min="1" max="1" width="5.28515625" customWidth="1"/>
    <col min="2" max="2" width="33.85546875" customWidth="1"/>
    <col min="3" max="3" width="8.42578125" style="28" customWidth="1"/>
    <col min="4" max="4" width="13.5703125" customWidth="1"/>
    <col min="5" max="5" width="13.42578125" customWidth="1"/>
    <col min="6" max="6" width="22.285156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1.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404</v>
      </c>
      <c r="B4" s="262"/>
      <c r="C4" s="262"/>
      <c r="D4" s="262"/>
      <c r="E4" s="262"/>
      <c r="F4" s="262"/>
    </row>
    <row r="5" spans="1:13" ht="56.25" customHeight="1" x14ac:dyDescent="0.3">
      <c r="A5" s="253" t="s">
        <v>396</v>
      </c>
      <c r="B5" s="253"/>
      <c r="C5" s="253"/>
      <c r="D5" s="253"/>
      <c r="E5" s="253"/>
      <c r="F5" s="253"/>
      <c r="G5" s="4"/>
      <c r="H5" s="4"/>
    </row>
    <row r="6" spans="1:13" ht="26.1" customHeight="1" x14ac:dyDescent="0.3">
      <c r="A6" s="162" t="s">
        <v>5</v>
      </c>
      <c r="B6" s="162" t="s">
        <v>6</v>
      </c>
      <c r="C6" s="162" t="s">
        <v>7</v>
      </c>
      <c r="D6" s="162" t="s">
        <v>8</v>
      </c>
      <c r="E6" s="162" t="s">
        <v>9</v>
      </c>
      <c r="F6" s="162" t="s">
        <v>10</v>
      </c>
    </row>
    <row r="7" spans="1:13" s="137" customFormat="1" ht="24" customHeight="1" x14ac:dyDescent="0.25">
      <c r="A7" s="251" t="s">
        <v>11</v>
      </c>
      <c r="B7" s="254"/>
      <c r="C7" s="252"/>
      <c r="D7" s="35"/>
      <c r="E7" s="255"/>
      <c r="F7" s="120"/>
      <c r="G7" s="134" t="s">
        <v>198</v>
      </c>
      <c r="H7" s="135">
        <f>I23+M9</f>
        <v>1316610</v>
      </c>
      <c r="I7" s="136"/>
      <c r="J7" s="136"/>
      <c r="K7" s="136"/>
      <c r="L7" s="136"/>
      <c r="M7" s="136"/>
    </row>
    <row r="8" spans="1:13" s="137" customFormat="1" ht="21.95" customHeight="1" x14ac:dyDescent="0.25">
      <c r="A8" s="35">
        <v>1</v>
      </c>
      <c r="B8" s="120" t="s">
        <v>185</v>
      </c>
      <c r="C8" s="35" t="s">
        <v>12</v>
      </c>
      <c r="D8" s="23" t="s">
        <v>23</v>
      </c>
      <c r="E8" s="256"/>
      <c r="F8" s="120"/>
      <c r="G8" s="134">
        <v>60000</v>
      </c>
      <c r="H8" s="134">
        <f>D8*G8</f>
        <v>300000</v>
      </c>
      <c r="I8" s="136"/>
      <c r="J8" s="136"/>
      <c r="K8" s="136"/>
      <c r="L8" s="136"/>
      <c r="M8" s="136"/>
    </row>
    <row r="9" spans="1:13" s="137" customFormat="1" ht="21.95" customHeight="1" x14ac:dyDescent="0.25">
      <c r="A9" s="35">
        <v>2</v>
      </c>
      <c r="B9" s="131" t="s">
        <v>406</v>
      </c>
      <c r="C9" s="125" t="s">
        <v>36</v>
      </c>
      <c r="D9" s="126" t="s">
        <v>23</v>
      </c>
      <c r="E9" s="256"/>
      <c r="F9" s="120"/>
      <c r="G9" s="146">
        <v>5150</v>
      </c>
      <c r="H9" s="134">
        <f t="shared" ref="H9:H22" si="0">D9*G9</f>
        <v>25750</v>
      </c>
      <c r="I9" s="163" t="s">
        <v>412</v>
      </c>
      <c r="J9" s="139" t="s">
        <v>192</v>
      </c>
      <c r="K9" s="136"/>
      <c r="L9" s="140">
        <v>80000</v>
      </c>
      <c r="M9" s="141">
        <f>K9*L9</f>
        <v>0</v>
      </c>
    </row>
    <row r="10" spans="1:13" s="137" customFormat="1" ht="21.95" customHeight="1" x14ac:dyDescent="0.25">
      <c r="A10" s="35">
        <v>3</v>
      </c>
      <c r="B10" s="131" t="s">
        <v>407</v>
      </c>
      <c r="C10" s="144" t="s">
        <v>36</v>
      </c>
      <c r="D10" s="126">
        <v>10</v>
      </c>
      <c r="E10" s="256"/>
      <c r="F10" s="120"/>
      <c r="G10" s="146">
        <v>7210</v>
      </c>
      <c r="H10" s="134">
        <f t="shared" si="0"/>
        <v>72100</v>
      </c>
      <c r="I10" s="136"/>
      <c r="J10" s="139"/>
      <c r="K10" s="136"/>
      <c r="L10" s="140"/>
      <c r="M10" s="141"/>
    </row>
    <row r="11" spans="1:13" s="137" customFormat="1" ht="21.95" customHeight="1" x14ac:dyDescent="0.25">
      <c r="A11" s="35">
        <v>4</v>
      </c>
      <c r="B11" s="130" t="s">
        <v>408</v>
      </c>
      <c r="C11" s="144" t="s">
        <v>285</v>
      </c>
      <c r="D11" s="126">
        <v>40</v>
      </c>
      <c r="E11" s="256"/>
      <c r="F11" s="120"/>
      <c r="G11" s="138">
        <v>1030</v>
      </c>
      <c r="H11" s="134">
        <f t="shared" si="0"/>
        <v>41200</v>
      </c>
      <c r="I11" s="136"/>
      <c r="J11" s="139"/>
      <c r="K11" s="136"/>
      <c r="L11" s="140"/>
      <c r="M11" s="141"/>
    </row>
    <row r="12" spans="1:13" s="137" customFormat="1" ht="21.95" customHeight="1" x14ac:dyDescent="0.25">
      <c r="A12" s="35">
        <v>5</v>
      </c>
      <c r="B12" s="130" t="s">
        <v>409</v>
      </c>
      <c r="C12" s="144" t="s">
        <v>20</v>
      </c>
      <c r="D12" s="126" t="s">
        <v>13</v>
      </c>
      <c r="E12" s="256"/>
      <c r="F12" s="120"/>
      <c r="G12" s="138">
        <v>66950</v>
      </c>
      <c r="H12" s="134">
        <f t="shared" si="0"/>
        <v>133900</v>
      </c>
      <c r="I12" s="136"/>
      <c r="J12" s="139"/>
      <c r="K12" s="136"/>
      <c r="L12" s="140"/>
      <c r="M12" s="141"/>
    </row>
    <row r="13" spans="1:13" s="137" customFormat="1" ht="21.95" customHeight="1" x14ac:dyDescent="0.25">
      <c r="A13" s="35">
        <v>6</v>
      </c>
      <c r="B13" s="131" t="s">
        <v>410</v>
      </c>
      <c r="C13" s="144" t="s">
        <v>36</v>
      </c>
      <c r="D13" s="126">
        <v>20</v>
      </c>
      <c r="E13" s="256"/>
      <c r="F13" s="120"/>
      <c r="G13" s="146">
        <v>2060</v>
      </c>
      <c r="H13" s="134">
        <f t="shared" si="0"/>
        <v>41200</v>
      </c>
      <c r="I13" s="136"/>
      <c r="J13" s="139"/>
      <c r="K13" s="136"/>
      <c r="L13" s="140"/>
      <c r="M13" s="141"/>
    </row>
    <row r="14" spans="1:13" s="137" customFormat="1" ht="21.95" customHeight="1" x14ac:dyDescent="0.25">
      <c r="A14" s="35">
        <v>7</v>
      </c>
      <c r="B14" s="131" t="s">
        <v>411</v>
      </c>
      <c r="C14" s="144" t="s">
        <v>36</v>
      </c>
      <c r="D14" s="126">
        <v>20</v>
      </c>
      <c r="E14" s="256"/>
      <c r="F14" s="120"/>
      <c r="G14" s="146">
        <v>2060</v>
      </c>
      <c r="H14" s="134">
        <f t="shared" si="0"/>
        <v>41200</v>
      </c>
      <c r="I14" s="136"/>
      <c r="J14" s="139"/>
      <c r="K14" s="136"/>
      <c r="L14" s="140"/>
      <c r="M14" s="141"/>
    </row>
    <row r="15" spans="1:13" s="137" customFormat="1" ht="21.95" customHeight="1" x14ac:dyDescent="0.25">
      <c r="A15" s="35">
        <v>8</v>
      </c>
      <c r="B15" s="120" t="s">
        <v>42</v>
      </c>
      <c r="C15" s="142" t="s">
        <v>20</v>
      </c>
      <c r="D15" s="23" t="s">
        <v>17</v>
      </c>
      <c r="E15" s="256"/>
      <c r="F15" s="120"/>
      <c r="G15" s="138">
        <v>61800</v>
      </c>
      <c r="H15" s="134">
        <f t="shared" si="0"/>
        <v>61800</v>
      </c>
      <c r="I15" s="136"/>
      <c r="J15" s="136"/>
      <c r="K15" s="139"/>
      <c r="L15" s="136"/>
      <c r="M15" s="143"/>
    </row>
    <row r="16" spans="1:13" s="137" customFormat="1" ht="24" customHeight="1" x14ac:dyDescent="0.25">
      <c r="A16" s="35">
        <v>9</v>
      </c>
      <c r="B16" s="120" t="s">
        <v>421</v>
      </c>
      <c r="C16" s="144" t="s">
        <v>12</v>
      </c>
      <c r="D16" s="126">
        <v>10</v>
      </c>
      <c r="E16" s="256"/>
      <c r="F16" s="120"/>
      <c r="G16" s="138">
        <v>31930</v>
      </c>
      <c r="H16" s="134">
        <f t="shared" si="0"/>
        <v>319300</v>
      </c>
      <c r="I16" s="145"/>
      <c r="J16" s="146"/>
      <c r="K16" s="147"/>
      <c r="L16" s="136"/>
      <c r="M16" s="143"/>
    </row>
    <row r="17" spans="1:14" s="137" customFormat="1" ht="24" customHeight="1" x14ac:dyDescent="0.25">
      <c r="A17" s="35">
        <v>10</v>
      </c>
      <c r="B17" s="148" t="s">
        <v>344</v>
      </c>
      <c r="C17" s="144" t="s">
        <v>16</v>
      </c>
      <c r="D17" s="126" t="s">
        <v>17</v>
      </c>
      <c r="E17" s="256"/>
      <c r="F17" s="120"/>
      <c r="G17" s="138">
        <v>20600</v>
      </c>
      <c r="H17" s="134">
        <f t="shared" si="0"/>
        <v>20600</v>
      </c>
      <c r="I17" s="145"/>
      <c r="J17" s="146"/>
      <c r="K17" s="147"/>
      <c r="L17" s="136"/>
      <c r="M17" s="143"/>
    </row>
    <row r="18" spans="1:14" s="137" customFormat="1" ht="24" customHeight="1" x14ac:dyDescent="0.25">
      <c r="A18" s="35">
        <v>11</v>
      </c>
      <c r="B18" s="166" t="s">
        <v>261</v>
      </c>
      <c r="C18" s="144" t="s">
        <v>136</v>
      </c>
      <c r="D18" s="126" t="s">
        <v>18</v>
      </c>
      <c r="E18" s="256"/>
      <c r="F18" s="120"/>
      <c r="G18" s="146">
        <v>20600</v>
      </c>
      <c r="H18" s="134">
        <f t="shared" si="0"/>
        <v>61800</v>
      </c>
      <c r="I18" s="145"/>
      <c r="J18" s="146"/>
      <c r="K18" s="147"/>
      <c r="L18" s="136"/>
      <c r="M18" s="143"/>
    </row>
    <row r="19" spans="1:14" s="137" customFormat="1" ht="24" customHeight="1" x14ac:dyDescent="0.25">
      <c r="A19" s="35">
        <v>12</v>
      </c>
      <c r="B19" s="166" t="s">
        <v>417</v>
      </c>
      <c r="C19" s="144" t="s">
        <v>36</v>
      </c>
      <c r="D19" s="126">
        <v>20</v>
      </c>
      <c r="E19" s="256"/>
      <c r="F19" s="120"/>
      <c r="G19" s="146">
        <v>3605</v>
      </c>
      <c r="H19" s="134">
        <f t="shared" si="0"/>
        <v>72100</v>
      </c>
      <c r="I19" s="145"/>
      <c r="J19" s="146"/>
      <c r="K19" s="147"/>
      <c r="L19" s="136"/>
      <c r="M19" s="143"/>
    </row>
    <row r="20" spans="1:14" s="137" customFormat="1" ht="24" customHeight="1" x14ac:dyDescent="0.25">
      <c r="A20" s="35">
        <v>13</v>
      </c>
      <c r="B20" s="148" t="s">
        <v>419</v>
      </c>
      <c r="C20" s="144" t="s">
        <v>14</v>
      </c>
      <c r="D20" s="126" t="s">
        <v>23</v>
      </c>
      <c r="E20" s="256"/>
      <c r="F20" s="120"/>
      <c r="G20" s="138">
        <v>8240</v>
      </c>
      <c r="H20" s="134">
        <f t="shared" si="0"/>
        <v>41200</v>
      </c>
      <c r="I20" s="145"/>
      <c r="J20" s="146"/>
      <c r="K20" s="147"/>
      <c r="L20" s="136"/>
      <c r="M20" s="143"/>
    </row>
    <row r="21" spans="1:14" s="137" customFormat="1" ht="24" customHeight="1" x14ac:dyDescent="0.25">
      <c r="A21" s="35">
        <v>14</v>
      </c>
      <c r="B21" s="148" t="s">
        <v>340</v>
      </c>
      <c r="C21" s="144" t="s">
        <v>25</v>
      </c>
      <c r="D21" s="126" t="s">
        <v>18</v>
      </c>
      <c r="E21" s="256"/>
      <c r="F21" s="120"/>
      <c r="G21" s="138">
        <v>4120</v>
      </c>
      <c r="H21" s="134">
        <f t="shared" si="0"/>
        <v>12360</v>
      </c>
      <c r="I21" s="145"/>
      <c r="J21" s="146"/>
      <c r="K21" s="147"/>
      <c r="L21" s="136"/>
      <c r="M21" s="143"/>
    </row>
    <row r="22" spans="1:14" s="137" customFormat="1" ht="24" customHeight="1" x14ac:dyDescent="0.25">
      <c r="A22" s="35">
        <v>15</v>
      </c>
      <c r="B22" s="148" t="s">
        <v>418</v>
      </c>
      <c r="C22" s="144" t="s">
        <v>36</v>
      </c>
      <c r="D22" s="126" t="s">
        <v>13</v>
      </c>
      <c r="E22" s="256"/>
      <c r="F22" s="120"/>
      <c r="G22" s="138">
        <v>15450</v>
      </c>
      <c r="H22" s="134">
        <f t="shared" si="0"/>
        <v>30900</v>
      </c>
      <c r="I22" s="145"/>
      <c r="J22" s="146"/>
      <c r="K22" s="147"/>
      <c r="L22" s="136"/>
      <c r="M22" s="143"/>
    </row>
    <row r="23" spans="1:14" s="137" customFormat="1" ht="24" customHeight="1" x14ac:dyDescent="0.25">
      <c r="A23" s="35">
        <v>16</v>
      </c>
      <c r="B23" s="166" t="s">
        <v>420</v>
      </c>
      <c r="C23" s="144" t="s">
        <v>136</v>
      </c>
      <c r="D23" s="126" t="s">
        <v>17</v>
      </c>
      <c r="E23" s="257"/>
      <c r="F23" s="120" t="s">
        <v>158</v>
      </c>
      <c r="G23" s="146">
        <v>41200</v>
      </c>
      <c r="H23" s="134">
        <f>D23*G23</f>
        <v>41200</v>
      </c>
      <c r="I23" s="145">
        <f>SUM(H8:H23)</f>
        <v>1316610</v>
      </c>
      <c r="J23" s="146"/>
      <c r="K23" s="147"/>
      <c r="L23" s="136"/>
      <c r="M23" s="143"/>
    </row>
    <row r="24" spans="1:14" s="137" customFormat="1" ht="24" customHeight="1" x14ac:dyDescent="0.25">
      <c r="A24" s="251" t="s">
        <v>21</v>
      </c>
      <c r="B24" s="254"/>
      <c r="C24" s="252"/>
      <c r="D24" s="35"/>
      <c r="E24" s="149"/>
      <c r="F24" s="120"/>
      <c r="G24" s="134" t="s">
        <v>198</v>
      </c>
      <c r="H24" s="135">
        <f>I38+M27</f>
        <v>2160040</v>
      </c>
      <c r="I24" s="136"/>
      <c r="J24" s="136"/>
      <c r="K24" s="139"/>
      <c r="L24" s="136"/>
      <c r="M24" s="143"/>
    </row>
    <row r="25" spans="1:14" s="137" customFormat="1" ht="24" customHeight="1" x14ac:dyDescent="0.25">
      <c r="A25" s="35">
        <v>1</v>
      </c>
      <c r="B25" s="120" t="s">
        <v>183</v>
      </c>
      <c r="C25" s="35" t="s">
        <v>12</v>
      </c>
      <c r="D25" s="165">
        <v>10</v>
      </c>
      <c r="E25" s="263"/>
      <c r="F25" s="132" t="s">
        <v>184</v>
      </c>
      <c r="G25" s="20">
        <v>68000</v>
      </c>
      <c r="H25" s="134">
        <f t="shared" ref="H25:H63" si="1">D25*G25</f>
        <v>680000</v>
      </c>
      <c r="I25" s="151"/>
      <c r="J25" s="136"/>
      <c r="K25" s="139"/>
      <c r="L25" s="136"/>
      <c r="M25" s="143"/>
    </row>
    <row r="26" spans="1:14" s="137" customFormat="1" ht="24" customHeight="1" x14ac:dyDescent="0.25">
      <c r="A26" s="35">
        <v>2</v>
      </c>
      <c r="B26" s="120" t="s">
        <v>185</v>
      </c>
      <c r="C26" s="35" t="s">
        <v>12</v>
      </c>
      <c r="D26" s="165" t="s">
        <v>23</v>
      </c>
      <c r="E26" s="263"/>
      <c r="F26" s="154" t="s">
        <v>186</v>
      </c>
      <c r="G26" s="20">
        <v>60000</v>
      </c>
      <c r="H26" s="134">
        <f t="shared" si="1"/>
        <v>300000</v>
      </c>
      <c r="I26" s="151"/>
      <c r="J26" s="136"/>
      <c r="K26" s="139"/>
      <c r="L26" s="136"/>
      <c r="M26" s="143"/>
    </row>
    <row r="27" spans="1:14" s="137" customFormat="1" ht="24" customHeight="1" x14ac:dyDescent="0.25">
      <c r="A27" s="35">
        <v>3</v>
      </c>
      <c r="B27" s="130" t="s">
        <v>386</v>
      </c>
      <c r="C27" s="35" t="s">
        <v>36</v>
      </c>
      <c r="D27" s="23">
        <v>10</v>
      </c>
      <c r="E27" s="263"/>
      <c r="F27" s="132"/>
      <c r="G27" s="20">
        <v>11330</v>
      </c>
      <c r="H27" s="134">
        <f t="shared" si="1"/>
        <v>113300</v>
      </c>
      <c r="I27" s="151"/>
      <c r="J27" s="139" t="s">
        <v>192</v>
      </c>
      <c r="K27" s="136">
        <v>1</v>
      </c>
      <c r="L27" s="140">
        <v>80000</v>
      </c>
      <c r="M27" s="141">
        <f>K27*L27</f>
        <v>80000</v>
      </c>
    </row>
    <row r="28" spans="1:14" s="137" customFormat="1" ht="24" customHeight="1" x14ac:dyDescent="0.25">
      <c r="A28" s="35">
        <v>4</v>
      </c>
      <c r="B28" s="130" t="s">
        <v>318</v>
      </c>
      <c r="C28" s="35" t="s">
        <v>36</v>
      </c>
      <c r="D28" s="23" t="s">
        <v>23</v>
      </c>
      <c r="E28" s="263"/>
      <c r="F28" s="132"/>
      <c r="G28" s="20">
        <v>12360</v>
      </c>
      <c r="H28" s="134">
        <f t="shared" si="1"/>
        <v>61800</v>
      </c>
      <c r="I28" s="136"/>
      <c r="J28" s="136"/>
      <c r="K28" s="139"/>
      <c r="L28" s="152"/>
      <c r="M28" s="141"/>
    </row>
    <row r="29" spans="1:14" s="137" customFormat="1" ht="24" customHeight="1" x14ac:dyDescent="0.25">
      <c r="A29" s="35">
        <v>5</v>
      </c>
      <c r="B29" s="130" t="s">
        <v>141</v>
      </c>
      <c r="C29" s="35" t="s">
        <v>20</v>
      </c>
      <c r="D29" s="23" t="s">
        <v>13</v>
      </c>
      <c r="E29" s="263"/>
      <c r="F29" s="132"/>
      <c r="G29" s="20">
        <v>10300</v>
      </c>
      <c r="H29" s="134">
        <f t="shared" si="1"/>
        <v>20600</v>
      </c>
      <c r="I29" s="136"/>
      <c r="J29" s="136"/>
      <c r="K29" s="139"/>
      <c r="L29" s="153"/>
      <c r="M29" s="141">
        <f>SUM(M27:M28)</f>
        <v>80000</v>
      </c>
    </row>
    <row r="30" spans="1:14" s="137" customFormat="1" ht="24" customHeight="1" x14ac:dyDescent="0.25">
      <c r="A30" s="35">
        <v>6</v>
      </c>
      <c r="B30" s="130" t="s">
        <v>413</v>
      </c>
      <c r="C30" s="35" t="s">
        <v>20</v>
      </c>
      <c r="D30" s="23" t="s">
        <v>13</v>
      </c>
      <c r="E30" s="263"/>
      <c r="F30" s="132"/>
      <c r="G30" s="20">
        <v>5150</v>
      </c>
      <c r="H30" s="134">
        <f t="shared" si="1"/>
        <v>10300</v>
      </c>
      <c r="I30" s="136"/>
      <c r="J30" s="136"/>
      <c r="K30" s="139"/>
      <c r="L30" s="153"/>
      <c r="M30" s="143"/>
    </row>
    <row r="31" spans="1:14" s="137" customFormat="1" ht="24" customHeight="1" x14ac:dyDescent="0.25">
      <c r="A31" s="35">
        <v>7</v>
      </c>
      <c r="B31" s="120" t="s">
        <v>290</v>
      </c>
      <c r="C31" s="35" t="s">
        <v>16</v>
      </c>
      <c r="D31" s="23" t="s">
        <v>18</v>
      </c>
      <c r="E31" s="263"/>
      <c r="F31" s="154"/>
      <c r="G31" s="20">
        <v>3090</v>
      </c>
      <c r="H31" s="134">
        <f t="shared" si="1"/>
        <v>9270</v>
      </c>
      <c r="I31" s="136"/>
      <c r="J31" s="136"/>
      <c r="K31" s="139"/>
      <c r="L31" s="153"/>
      <c r="M31" s="143"/>
    </row>
    <row r="32" spans="1:14" s="137" customFormat="1" ht="24" customHeight="1" x14ac:dyDescent="0.25">
      <c r="A32" s="35">
        <v>8</v>
      </c>
      <c r="B32" s="130" t="s">
        <v>414</v>
      </c>
      <c r="C32" s="35" t="s">
        <v>36</v>
      </c>
      <c r="D32" s="23" t="s">
        <v>17</v>
      </c>
      <c r="E32" s="263"/>
      <c r="F32" s="132" t="s">
        <v>31</v>
      </c>
      <c r="G32" s="20">
        <v>30900</v>
      </c>
      <c r="H32" s="134">
        <f t="shared" si="1"/>
        <v>30900</v>
      </c>
      <c r="I32" s="136"/>
      <c r="J32" s="136"/>
      <c r="K32" s="139"/>
      <c r="L32" s="136"/>
      <c r="M32" s="136"/>
      <c r="N32" s="155"/>
    </row>
    <row r="33" spans="1:15" s="137" customFormat="1" ht="24" customHeight="1" x14ac:dyDescent="0.25">
      <c r="A33" s="35">
        <v>9</v>
      </c>
      <c r="B33" s="120" t="s">
        <v>344</v>
      </c>
      <c r="C33" s="35" t="s">
        <v>16</v>
      </c>
      <c r="D33" s="23" t="s">
        <v>18</v>
      </c>
      <c r="E33" s="263"/>
      <c r="F33" s="132"/>
      <c r="G33" s="20">
        <v>20600</v>
      </c>
      <c r="H33" s="134">
        <f t="shared" si="1"/>
        <v>61800</v>
      </c>
      <c r="I33" s="136"/>
      <c r="J33" s="136"/>
      <c r="K33" s="139"/>
      <c r="L33" s="136"/>
      <c r="M33" s="143"/>
      <c r="N33" s="157"/>
      <c r="O33" s="157"/>
    </row>
    <row r="34" spans="1:15" s="137" customFormat="1" ht="21" customHeight="1" x14ac:dyDescent="0.25">
      <c r="A34" s="35">
        <v>10</v>
      </c>
      <c r="B34" s="120" t="s">
        <v>322</v>
      </c>
      <c r="C34" s="35" t="s">
        <v>26</v>
      </c>
      <c r="D34" s="23" t="s">
        <v>70</v>
      </c>
      <c r="E34" s="266"/>
      <c r="F34" s="132"/>
      <c r="G34" s="20">
        <v>44290</v>
      </c>
      <c r="H34" s="134">
        <f t="shared" si="1"/>
        <v>265740</v>
      </c>
      <c r="I34" s="136"/>
      <c r="J34" s="136"/>
      <c r="K34" s="139"/>
      <c r="L34" s="136"/>
      <c r="M34" s="136"/>
      <c r="N34" s="158"/>
    </row>
    <row r="35" spans="1:15" s="137" customFormat="1" ht="21" customHeight="1" x14ac:dyDescent="0.25">
      <c r="A35" s="35">
        <v>11</v>
      </c>
      <c r="B35" s="120" t="s">
        <v>323</v>
      </c>
      <c r="C35" s="35" t="s">
        <v>25</v>
      </c>
      <c r="D35" s="23" t="s">
        <v>23</v>
      </c>
      <c r="E35" s="267"/>
      <c r="F35" s="132"/>
      <c r="G35" s="20">
        <v>29870</v>
      </c>
      <c r="H35" s="134">
        <f t="shared" si="1"/>
        <v>149350</v>
      </c>
      <c r="I35" s="136"/>
      <c r="J35" s="136"/>
      <c r="K35" s="139"/>
      <c r="L35" s="136"/>
      <c r="M35" s="136"/>
      <c r="N35" s="158"/>
    </row>
    <row r="36" spans="1:15" s="137" customFormat="1" ht="21" customHeight="1" x14ac:dyDescent="0.25">
      <c r="A36" s="35">
        <v>12</v>
      </c>
      <c r="B36" s="120" t="s">
        <v>324</v>
      </c>
      <c r="C36" s="35" t="s">
        <v>25</v>
      </c>
      <c r="D36" s="23" t="s">
        <v>44</v>
      </c>
      <c r="E36" s="267"/>
      <c r="F36" s="142"/>
      <c r="G36" s="20">
        <v>30900</v>
      </c>
      <c r="H36" s="134">
        <f t="shared" si="1"/>
        <v>123600</v>
      </c>
      <c r="I36" s="136"/>
      <c r="J36" s="136"/>
      <c r="K36" s="139"/>
      <c r="L36" s="136"/>
      <c r="M36" s="143"/>
      <c r="N36" s="159"/>
      <c r="O36" s="159"/>
    </row>
    <row r="37" spans="1:15" s="137" customFormat="1" ht="21" customHeight="1" x14ac:dyDescent="0.25">
      <c r="A37" s="35">
        <v>13</v>
      </c>
      <c r="B37" s="120" t="s">
        <v>325</v>
      </c>
      <c r="C37" s="35" t="s">
        <v>25</v>
      </c>
      <c r="D37" s="23" t="s">
        <v>17</v>
      </c>
      <c r="E37" s="267"/>
      <c r="F37" s="142"/>
      <c r="G37" s="20">
        <v>27810</v>
      </c>
      <c r="H37" s="134">
        <f t="shared" si="1"/>
        <v>27810</v>
      </c>
      <c r="I37" s="136"/>
      <c r="J37" s="136"/>
      <c r="K37" s="139"/>
      <c r="L37" s="136"/>
      <c r="M37" s="143"/>
      <c r="N37" s="159"/>
      <c r="O37" s="159"/>
    </row>
    <row r="38" spans="1:15" s="137" customFormat="1" ht="21" customHeight="1" x14ac:dyDescent="0.25">
      <c r="A38" s="35">
        <v>14</v>
      </c>
      <c r="B38" s="120" t="s">
        <v>329</v>
      </c>
      <c r="C38" s="35" t="s">
        <v>25</v>
      </c>
      <c r="D38" s="23" t="s">
        <v>13</v>
      </c>
      <c r="E38" s="267"/>
      <c r="F38" s="142"/>
      <c r="G38" s="20">
        <v>24720</v>
      </c>
      <c r="H38" s="134">
        <f t="shared" si="1"/>
        <v>49440</v>
      </c>
      <c r="I38" s="145">
        <f>SUM(H25:H41)</f>
        <v>2080040</v>
      </c>
      <c r="J38" s="136"/>
      <c r="K38" s="139"/>
      <c r="L38" s="160"/>
      <c r="M38" s="143"/>
    </row>
    <row r="39" spans="1:15" s="137" customFormat="1" ht="21" customHeight="1" x14ac:dyDescent="0.25">
      <c r="A39" s="35">
        <v>15</v>
      </c>
      <c r="B39" s="120" t="s">
        <v>369</v>
      </c>
      <c r="C39" s="35" t="s">
        <v>25</v>
      </c>
      <c r="D39" s="23" t="s">
        <v>17</v>
      </c>
      <c r="E39" s="267"/>
      <c r="F39" s="142"/>
      <c r="G39" s="20">
        <v>53560</v>
      </c>
      <c r="H39" s="134">
        <f t="shared" si="1"/>
        <v>53560</v>
      </c>
      <c r="I39" s="145"/>
      <c r="J39" s="136"/>
      <c r="K39" s="139"/>
      <c r="L39" s="160"/>
      <c r="M39" s="143"/>
    </row>
    <row r="40" spans="1:15" s="137" customFormat="1" ht="21" customHeight="1" x14ac:dyDescent="0.25">
      <c r="A40" s="35">
        <v>16</v>
      </c>
      <c r="B40" s="120" t="s">
        <v>328</v>
      </c>
      <c r="C40" s="35" t="s">
        <v>327</v>
      </c>
      <c r="D40" s="23" t="s">
        <v>17</v>
      </c>
      <c r="E40" s="267"/>
      <c r="F40" s="142"/>
      <c r="G40" s="20">
        <v>33990</v>
      </c>
      <c r="H40" s="134">
        <f t="shared" si="1"/>
        <v>33990</v>
      </c>
      <c r="I40" s="145"/>
      <c r="J40" s="136"/>
      <c r="K40" s="139"/>
      <c r="L40" s="160"/>
      <c r="M40" s="143"/>
    </row>
    <row r="41" spans="1:15" s="137" customFormat="1" ht="21" customHeight="1" x14ac:dyDescent="0.25">
      <c r="A41" s="35">
        <v>17</v>
      </c>
      <c r="B41" s="120" t="s">
        <v>415</v>
      </c>
      <c r="C41" s="35" t="s">
        <v>25</v>
      </c>
      <c r="D41" s="23" t="s">
        <v>13</v>
      </c>
      <c r="E41" s="267"/>
      <c r="F41" s="142"/>
      <c r="G41" s="20">
        <v>44290</v>
      </c>
      <c r="H41" s="134">
        <f t="shared" si="1"/>
        <v>88580</v>
      </c>
      <c r="I41" s="145"/>
      <c r="J41" s="136"/>
      <c r="K41" s="139"/>
      <c r="L41" s="160"/>
      <c r="M41" s="143"/>
    </row>
    <row r="42" spans="1:15" s="137" customFormat="1" ht="21" customHeight="1" x14ac:dyDescent="0.25">
      <c r="A42" s="35">
        <v>18</v>
      </c>
      <c r="B42" s="120" t="s">
        <v>416</v>
      </c>
      <c r="C42" s="35" t="s">
        <v>14</v>
      </c>
      <c r="D42" s="23" t="s">
        <v>17</v>
      </c>
      <c r="E42" s="267"/>
      <c r="F42" s="142"/>
      <c r="G42" s="122">
        <v>103000</v>
      </c>
      <c r="H42" s="134">
        <f t="shared" si="1"/>
        <v>103000</v>
      </c>
      <c r="I42" s="145"/>
      <c r="J42" s="136"/>
      <c r="K42" s="139"/>
      <c r="L42" s="160"/>
      <c r="M42" s="143"/>
    </row>
    <row r="43" spans="1:15" s="137" customFormat="1" ht="21" customHeight="1" x14ac:dyDescent="0.25">
      <c r="A43" s="35">
        <v>19</v>
      </c>
      <c r="B43" s="124" t="s">
        <v>306</v>
      </c>
      <c r="C43" s="35" t="s">
        <v>14</v>
      </c>
      <c r="D43" s="23">
        <v>20</v>
      </c>
      <c r="E43" s="268"/>
      <c r="F43" s="142"/>
      <c r="G43" s="20">
        <v>38110</v>
      </c>
      <c r="H43" s="134">
        <f t="shared" si="1"/>
        <v>762200</v>
      </c>
      <c r="I43" s="145"/>
      <c r="J43" s="136"/>
      <c r="K43" s="139"/>
      <c r="L43" s="160"/>
      <c r="M43" s="143"/>
    </row>
    <row r="44" spans="1:15" ht="21" customHeight="1" x14ac:dyDescent="0.3">
      <c r="A44" s="127" t="s">
        <v>28</v>
      </c>
      <c r="B44" s="164"/>
      <c r="C44" s="8"/>
      <c r="D44" s="8"/>
      <c r="E44" s="8"/>
      <c r="F44" s="14"/>
      <c r="G44" s="49" t="s">
        <v>198</v>
      </c>
      <c r="H44" s="68">
        <f>I50+M45</f>
        <v>452440</v>
      </c>
      <c r="K44" s="86"/>
      <c r="M44" s="79"/>
    </row>
    <row r="45" spans="1:15" ht="21" customHeight="1" x14ac:dyDescent="0.3">
      <c r="A45" s="35">
        <v>1</v>
      </c>
      <c r="B45" s="120" t="s">
        <v>185</v>
      </c>
      <c r="C45" s="35" t="s">
        <v>12</v>
      </c>
      <c r="D45" s="23" t="s">
        <v>23</v>
      </c>
      <c r="E45" s="258"/>
      <c r="F45" s="17"/>
      <c r="G45" s="49">
        <v>60000</v>
      </c>
      <c r="H45" s="49">
        <f t="shared" si="1"/>
        <v>300000</v>
      </c>
      <c r="K45" s="86"/>
      <c r="M45" s="102"/>
    </row>
    <row r="46" spans="1:15" ht="21" customHeight="1" x14ac:dyDescent="0.3">
      <c r="A46" s="35">
        <v>2</v>
      </c>
      <c r="B46" s="120" t="s">
        <v>377</v>
      </c>
      <c r="C46" s="35" t="s">
        <v>36</v>
      </c>
      <c r="D46" s="23">
        <v>20</v>
      </c>
      <c r="E46" s="259"/>
      <c r="F46" s="17"/>
      <c r="G46" s="60">
        <v>3090</v>
      </c>
      <c r="H46" s="49">
        <f t="shared" si="1"/>
        <v>61800</v>
      </c>
      <c r="K46" s="86"/>
      <c r="M46" s="79"/>
    </row>
    <row r="47" spans="1:15" ht="21" customHeight="1" x14ac:dyDescent="0.3">
      <c r="A47" s="35">
        <v>3</v>
      </c>
      <c r="B47" s="130" t="s">
        <v>422</v>
      </c>
      <c r="C47" s="125" t="s">
        <v>41</v>
      </c>
      <c r="D47" s="126" t="s">
        <v>18</v>
      </c>
      <c r="E47" s="259"/>
      <c r="F47" s="17"/>
      <c r="G47" s="60">
        <v>12360</v>
      </c>
      <c r="H47" s="49">
        <f t="shared" si="1"/>
        <v>37080</v>
      </c>
    </row>
    <row r="48" spans="1:15" ht="21" customHeight="1" x14ac:dyDescent="0.3">
      <c r="A48" s="35">
        <v>4</v>
      </c>
      <c r="B48" s="129" t="s">
        <v>340</v>
      </c>
      <c r="C48" s="125" t="s">
        <v>25</v>
      </c>
      <c r="D48" s="126" t="s">
        <v>13</v>
      </c>
      <c r="E48" s="259"/>
      <c r="F48" s="17"/>
      <c r="G48" s="60">
        <v>4120</v>
      </c>
      <c r="H48" s="49">
        <f t="shared" si="1"/>
        <v>8240</v>
      </c>
    </row>
    <row r="49" spans="1:15" ht="21" customHeight="1" x14ac:dyDescent="0.3">
      <c r="A49" s="35">
        <v>5</v>
      </c>
      <c r="B49" s="128" t="s">
        <v>426</v>
      </c>
      <c r="C49" s="125" t="s">
        <v>36</v>
      </c>
      <c r="D49" s="126" t="s">
        <v>13</v>
      </c>
      <c r="E49" s="259"/>
      <c r="F49" s="17"/>
      <c r="G49" s="60">
        <v>10300</v>
      </c>
      <c r="H49" s="49">
        <f t="shared" si="1"/>
        <v>20600</v>
      </c>
    </row>
    <row r="50" spans="1:15" ht="21" customHeight="1" x14ac:dyDescent="0.3">
      <c r="A50" s="35">
        <v>6</v>
      </c>
      <c r="B50" s="130" t="s">
        <v>424</v>
      </c>
      <c r="C50" s="125" t="s">
        <v>63</v>
      </c>
      <c r="D50" s="126" t="s">
        <v>13</v>
      </c>
      <c r="E50" s="259"/>
      <c r="F50" s="17"/>
      <c r="G50" s="60">
        <v>12360</v>
      </c>
      <c r="H50" s="49">
        <f t="shared" si="1"/>
        <v>24720</v>
      </c>
      <c r="I50" s="67">
        <f>SUM(H45:H50)</f>
        <v>452440</v>
      </c>
    </row>
    <row r="51" spans="1:15" ht="21" customHeight="1" x14ac:dyDescent="0.3">
      <c r="A51" s="35">
        <v>7</v>
      </c>
      <c r="B51" s="7" t="s">
        <v>344</v>
      </c>
      <c r="C51" s="125" t="s">
        <v>16</v>
      </c>
      <c r="D51" s="126" t="s">
        <v>17</v>
      </c>
      <c r="E51" s="259"/>
      <c r="F51" s="17"/>
      <c r="G51" s="60">
        <v>20600</v>
      </c>
      <c r="H51" s="49">
        <f t="shared" si="1"/>
        <v>20600</v>
      </c>
      <c r="I51" s="67"/>
    </row>
    <row r="52" spans="1:15" ht="21" customHeight="1" x14ac:dyDescent="0.3">
      <c r="A52" s="35">
        <v>8</v>
      </c>
      <c r="B52" s="130" t="s">
        <v>357</v>
      </c>
      <c r="C52" s="125" t="s">
        <v>36</v>
      </c>
      <c r="D52" s="126" t="s">
        <v>44</v>
      </c>
      <c r="E52" s="259"/>
      <c r="F52" s="17"/>
      <c r="G52" s="60">
        <v>14420</v>
      </c>
      <c r="H52" s="49">
        <f t="shared" si="1"/>
        <v>57680</v>
      </c>
      <c r="I52" s="67"/>
    </row>
    <row r="53" spans="1:15" ht="21" customHeight="1" x14ac:dyDescent="0.3">
      <c r="A53" s="35">
        <v>9</v>
      </c>
      <c r="B53" s="120" t="s">
        <v>376</v>
      </c>
      <c r="C53" s="35" t="s">
        <v>14</v>
      </c>
      <c r="D53" s="23" t="s">
        <v>53</v>
      </c>
      <c r="E53" s="259"/>
      <c r="F53" s="17"/>
      <c r="G53" s="60"/>
      <c r="H53" s="49">
        <f t="shared" si="1"/>
        <v>0</v>
      </c>
      <c r="I53" s="67"/>
    </row>
    <row r="54" spans="1:15" ht="21" customHeight="1" x14ac:dyDescent="0.3">
      <c r="A54" s="35">
        <v>10</v>
      </c>
      <c r="B54" s="148" t="s">
        <v>388</v>
      </c>
      <c r="C54" s="144" t="s">
        <v>14</v>
      </c>
      <c r="D54" s="126" t="s">
        <v>13</v>
      </c>
      <c r="E54" s="259"/>
      <c r="F54" s="17"/>
      <c r="G54" s="60">
        <v>3090</v>
      </c>
      <c r="H54" s="49">
        <f t="shared" si="1"/>
        <v>6180</v>
      </c>
      <c r="I54" s="67"/>
    </row>
    <row r="55" spans="1:15" ht="21" customHeight="1" x14ac:dyDescent="0.3">
      <c r="A55" s="35">
        <v>11</v>
      </c>
      <c r="B55" s="7" t="s">
        <v>423</v>
      </c>
      <c r="C55" s="144" t="s">
        <v>14</v>
      </c>
      <c r="D55" s="126" t="s">
        <v>18</v>
      </c>
      <c r="E55" s="259"/>
      <c r="F55" s="17"/>
      <c r="G55" s="60">
        <v>8240</v>
      </c>
      <c r="H55" s="49">
        <f t="shared" si="1"/>
        <v>24720</v>
      </c>
      <c r="I55" s="67"/>
    </row>
    <row r="56" spans="1:15" ht="21" customHeight="1" x14ac:dyDescent="0.3">
      <c r="A56" s="35">
        <v>12</v>
      </c>
      <c r="B56" s="148" t="s">
        <v>425</v>
      </c>
      <c r="C56" s="144" t="s">
        <v>14</v>
      </c>
      <c r="D56" s="126" t="s">
        <v>13</v>
      </c>
      <c r="E56" s="260"/>
      <c r="F56" s="17"/>
      <c r="G56" s="60">
        <v>3090</v>
      </c>
      <c r="H56" s="49">
        <f t="shared" si="1"/>
        <v>6180</v>
      </c>
      <c r="I56" s="67"/>
    </row>
    <row r="57" spans="1:15" s="50" customFormat="1" ht="21" customHeight="1" x14ac:dyDescent="0.3">
      <c r="A57" s="251" t="s">
        <v>91</v>
      </c>
      <c r="B57" s="252"/>
      <c r="C57" s="8"/>
      <c r="D57" s="9"/>
      <c r="E57" s="8"/>
      <c r="F57" s="14"/>
      <c r="G57" s="60" t="s">
        <v>198</v>
      </c>
      <c r="H57" s="68">
        <f>I58+M58</f>
        <v>275450</v>
      </c>
      <c r="N57"/>
      <c r="O57"/>
    </row>
    <row r="58" spans="1:15" s="50" customFormat="1" ht="21" customHeight="1" x14ac:dyDescent="0.3">
      <c r="A58" s="35">
        <v>1</v>
      </c>
      <c r="B58" s="120" t="s">
        <v>185</v>
      </c>
      <c r="C58" s="35" t="s">
        <v>12</v>
      </c>
      <c r="D58" s="23" t="s">
        <v>18</v>
      </c>
      <c r="E58" s="258"/>
      <c r="F58" s="14"/>
      <c r="G58" s="60">
        <v>60000</v>
      </c>
      <c r="H58" s="49">
        <f>D58*G58</f>
        <v>180000</v>
      </c>
      <c r="I58" s="67">
        <f>SUM(H58:H60)</f>
        <v>195450</v>
      </c>
      <c r="J58" s="50" t="s">
        <v>192</v>
      </c>
      <c r="K58" s="50">
        <v>1</v>
      </c>
      <c r="L58" s="49">
        <v>80000</v>
      </c>
      <c r="M58" s="67">
        <f>K58*L58</f>
        <v>80000</v>
      </c>
      <c r="N58"/>
      <c r="O58"/>
    </row>
    <row r="59" spans="1:15" s="50" customFormat="1" ht="21" customHeight="1" x14ac:dyDescent="0.3">
      <c r="A59" s="35">
        <v>2</v>
      </c>
      <c r="B59" s="120" t="s">
        <v>390</v>
      </c>
      <c r="C59" s="35" t="s">
        <v>16</v>
      </c>
      <c r="D59" s="23" t="s">
        <v>23</v>
      </c>
      <c r="E59" s="259"/>
      <c r="F59" s="14"/>
      <c r="G59" s="60">
        <v>3090</v>
      </c>
      <c r="H59" s="49">
        <f>D59*G59</f>
        <v>15450</v>
      </c>
      <c r="I59" s="67"/>
      <c r="L59" s="49"/>
      <c r="M59" s="67"/>
      <c r="N59"/>
      <c r="O59"/>
    </row>
    <row r="60" spans="1:15" s="50" customFormat="1" ht="21" customHeight="1" x14ac:dyDescent="0.3">
      <c r="A60" s="35">
        <v>3</v>
      </c>
      <c r="B60" s="120" t="s">
        <v>376</v>
      </c>
      <c r="C60" s="35" t="s">
        <v>14</v>
      </c>
      <c r="D60" s="23">
        <v>10</v>
      </c>
      <c r="E60" s="259"/>
      <c r="F60" s="14"/>
      <c r="G60" s="60"/>
      <c r="H60" s="49">
        <f>D60*G60</f>
        <v>0</v>
      </c>
      <c r="I60" s="67"/>
      <c r="L60" s="49"/>
      <c r="M60" s="67"/>
      <c r="N60"/>
      <c r="O60"/>
    </row>
    <row r="61" spans="1:15" s="50" customFormat="1" ht="21" customHeight="1" x14ac:dyDescent="0.3">
      <c r="A61" s="251" t="s">
        <v>103</v>
      </c>
      <c r="B61" s="252"/>
      <c r="C61" s="8"/>
      <c r="D61" s="9"/>
      <c r="E61" s="7"/>
      <c r="F61" s="14"/>
      <c r="G61" s="60" t="s">
        <v>198</v>
      </c>
      <c r="H61" s="68">
        <f>SUM(I62)</f>
        <v>60000</v>
      </c>
      <c r="N61"/>
      <c r="O61"/>
    </row>
    <row r="62" spans="1:15" s="50" customFormat="1" ht="21" customHeight="1" x14ac:dyDescent="0.3">
      <c r="A62" s="35">
        <v>1</v>
      </c>
      <c r="B62" s="120" t="s">
        <v>376</v>
      </c>
      <c r="C62" s="35" t="s">
        <v>14</v>
      </c>
      <c r="D62" s="23" t="s">
        <v>13</v>
      </c>
      <c r="E62" s="258"/>
      <c r="F62" s="14"/>
      <c r="G62" s="60"/>
      <c r="H62" s="49">
        <f t="shared" si="1"/>
        <v>0</v>
      </c>
      <c r="I62" s="81">
        <f>SUM(H62:H63)</f>
        <v>60000</v>
      </c>
      <c r="N62"/>
      <c r="O62"/>
    </row>
    <row r="63" spans="1:15" s="50" customFormat="1" ht="21" customHeight="1" x14ac:dyDescent="0.3">
      <c r="A63" s="35">
        <v>2</v>
      </c>
      <c r="B63" s="120" t="s">
        <v>185</v>
      </c>
      <c r="C63" s="35" t="s">
        <v>12</v>
      </c>
      <c r="D63" s="23" t="s">
        <v>17</v>
      </c>
      <c r="E63" s="260"/>
      <c r="F63" s="14"/>
      <c r="G63" s="60">
        <v>60000</v>
      </c>
      <c r="H63" s="49">
        <f t="shared" si="1"/>
        <v>60000</v>
      </c>
      <c r="I63" s="81"/>
      <c r="N63"/>
      <c r="O63"/>
    </row>
    <row r="64" spans="1:15" x14ac:dyDescent="0.3">
      <c r="A64" s="3"/>
      <c r="B64" s="3"/>
      <c r="C64" s="18"/>
      <c r="D64" s="18"/>
      <c r="E64" s="18"/>
      <c r="F64" s="3"/>
      <c r="H64" s="106">
        <f>H7+H24+H44+H57+H61</f>
        <v>4264540</v>
      </c>
      <c r="I64" s="104">
        <f>I62+I58+I50+I38+I23</f>
        <v>4104540</v>
      </c>
      <c r="J64" s="104">
        <f>H64-I64</f>
        <v>160000</v>
      </c>
    </row>
    <row r="65" spans="1:13" ht="9.75" customHeight="1" x14ac:dyDescent="0.3">
      <c r="A65" s="3"/>
      <c r="B65" s="3"/>
      <c r="C65" s="18"/>
      <c r="D65" s="117"/>
      <c r="E65" s="117"/>
      <c r="F65" s="117"/>
      <c r="H65" s="105" t="s">
        <v>198</v>
      </c>
      <c r="I65" s="77" t="s">
        <v>199</v>
      </c>
      <c r="J65" s="77" t="s">
        <v>192</v>
      </c>
    </row>
    <row r="66" spans="1:13" x14ac:dyDescent="0.3">
      <c r="A66" s="19"/>
      <c r="B66" s="19"/>
      <c r="C66" s="18"/>
      <c r="D66" s="40"/>
      <c r="E66" s="249" t="s">
        <v>155</v>
      </c>
      <c r="F66" s="249"/>
    </row>
    <row r="67" spans="1:13" x14ac:dyDescent="0.3">
      <c r="A67" s="250" t="s">
        <v>313</v>
      </c>
      <c r="B67" s="250"/>
      <c r="C67" s="249" t="s">
        <v>311</v>
      </c>
      <c r="D67" s="249"/>
      <c r="E67" s="250" t="s">
        <v>31</v>
      </c>
      <c r="F67" s="250"/>
    </row>
    <row r="68" spans="1:13" x14ac:dyDescent="0.3">
      <c r="A68" s="3"/>
      <c r="B68" s="3"/>
      <c r="C68" s="18"/>
      <c r="D68" s="18"/>
      <c r="E68" s="20"/>
      <c r="F68" s="3"/>
    </row>
    <row r="69" spans="1:13" x14ac:dyDescent="0.3">
      <c r="A69" s="3"/>
      <c r="B69" s="3"/>
      <c r="C69" s="18"/>
      <c r="D69" s="18"/>
      <c r="E69" s="21"/>
      <c r="F69" s="3"/>
    </row>
    <row r="70" spans="1:13" ht="9" customHeight="1" x14ac:dyDescent="0.3">
      <c r="A70" s="3"/>
      <c r="B70" s="3"/>
      <c r="C70" s="18"/>
      <c r="D70" s="18"/>
      <c r="E70" s="20"/>
      <c r="F70" s="3"/>
    </row>
    <row r="71" spans="1:13" x14ac:dyDescent="0.3">
      <c r="A71" s="3"/>
      <c r="B71" s="3"/>
      <c r="C71" s="18"/>
      <c r="D71" s="18"/>
      <c r="E71" s="20"/>
      <c r="F71" s="3"/>
    </row>
    <row r="72" spans="1:13" x14ac:dyDescent="0.3">
      <c r="A72" s="249" t="s">
        <v>312</v>
      </c>
      <c r="B72" s="249"/>
      <c r="C72" s="249" t="s">
        <v>180</v>
      </c>
      <c r="D72" s="249"/>
      <c r="E72" s="249" t="s">
        <v>275</v>
      </c>
      <c r="F72" s="249"/>
    </row>
    <row r="73" spans="1:13" s="1" customFormat="1" x14ac:dyDescent="0.3">
      <c r="C73" s="27"/>
      <c r="D73" s="22"/>
      <c r="E73" s="249"/>
      <c r="F73" s="249"/>
      <c r="G73" s="49"/>
      <c r="H73" s="49"/>
      <c r="I73" s="50"/>
      <c r="J73" s="50"/>
      <c r="K73" s="49"/>
      <c r="L73" s="49"/>
      <c r="M73" s="49"/>
    </row>
    <row r="74" spans="1:13" s="1" customFormat="1" x14ac:dyDescent="0.3">
      <c r="A74" s="3"/>
      <c r="B74" s="3"/>
      <c r="C74" s="18"/>
      <c r="D74" s="18"/>
      <c r="E74" s="3"/>
      <c r="F74" s="3"/>
      <c r="G74" s="49"/>
      <c r="H74" s="49"/>
      <c r="I74" s="50"/>
      <c r="J74" s="50"/>
      <c r="K74" s="49"/>
      <c r="L74" s="49"/>
      <c r="M74" s="49"/>
    </row>
  </sheetData>
  <mergeCells count="25">
    <mergeCell ref="A1:B1"/>
    <mergeCell ref="C1:F1"/>
    <mergeCell ref="A2:B2"/>
    <mergeCell ref="C2:F2"/>
    <mergeCell ref="C3:F3"/>
    <mergeCell ref="A4:F4"/>
    <mergeCell ref="A5:F5"/>
    <mergeCell ref="A7:C7"/>
    <mergeCell ref="E7:E23"/>
    <mergeCell ref="A24:C24"/>
    <mergeCell ref="E25:E33"/>
    <mergeCell ref="E34:E43"/>
    <mergeCell ref="A57:B57"/>
    <mergeCell ref="E58:E60"/>
    <mergeCell ref="A61:B61"/>
    <mergeCell ref="E45:E56"/>
    <mergeCell ref="E62:E63"/>
    <mergeCell ref="E73:F73"/>
    <mergeCell ref="E66:F66"/>
    <mergeCell ref="A67:B67"/>
    <mergeCell ref="C67:D67"/>
    <mergeCell ref="E67:F67"/>
    <mergeCell ref="A72:B72"/>
    <mergeCell ref="C72:D72"/>
    <mergeCell ref="E72:F72"/>
  </mergeCells>
  <pageMargins left="0.43" right="0.2" top="0.48" bottom="0.33" header="0.38" footer="0.2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topLeftCell="A49" workbookViewId="0">
      <selection activeCell="B17" sqref="B17"/>
    </sheetView>
  </sheetViews>
  <sheetFormatPr defaultRowHeight="18.75" x14ac:dyDescent="0.3"/>
  <cols>
    <col min="1" max="1" width="5.28515625" customWidth="1"/>
    <col min="2" max="2" width="31.42578125" customWidth="1"/>
    <col min="3" max="3" width="8.42578125" style="28" customWidth="1"/>
    <col min="4" max="4" width="13.5703125" customWidth="1"/>
    <col min="5" max="5" width="13.42578125" customWidth="1"/>
    <col min="6" max="6" width="23.425781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433</v>
      </c>
      <c r="B4" s="262"/>
      <c r="C4" s="262"/>
      <c r="D4" s="262"/>
      <c r="E4" s="262"/>
      <c r="F4" s="262"/>
    </row>
    <row r="5" spans="1:13" ht="56.25" customHeight="1" x14ac:dyDescent="0.3">
      <c r="A5" s="253" t="s">
        <v>396</v>
      </c>
      <c r="B5" s="253"/>
      <c r="C5" s="253"/>
      <c r="D5" s="253"/>
      <c r="E5" s="253"/>
      <c r="F5" s="253"/>
      <c r="G5" s="4"/>
      <c r="H5" s="4"/>
    </row>
    <row r="6" spans="1:13" ht="26.1" customHeight="1" x14ac:dyDescent="0.3">
      <c r="A6" s="162" t="s">
        <v>5</v>
      </c>
      <c r="B6" s="162" t="s">
        <v>6</v>
      </c>
      <c r="C6" s="162" t="s">
        <v>7</v>
      </c>
      <c r="D6" s="162" t="s">
        <v>8</v>
      </c>
      <c r="E6" s="162" t="s">
        <v>9</v>
      </c>
      <c r="F6" s="162" t="s">
        <v>10</v>
      </c>
    </row>
    <row r="7" spans="1:13" s="137" customFormat="1" ht="23.1" customHeight="1" x14ac:dyDescent="0.25">
      <c r="A7" s="251" t="s">
        <v>11</v>
      </c>
      <c r="B7" s="254"/>
      <c r="C7" s="252"/>
      <c r="D7" s="35"/>
      <c r="E7" s="255"/>
      <c r="F7" s="120"/>
      <c r="G7" s="134" t="s">
        <v>198</v>
      </c>
      <c r="H7" s="135">
        <f>I13+M11</f>
        <v>804700</v>
      </c>
      <c r="I7" s="136"/>
      <c r="J7" s="136"/>
      <c r="K7" s="136"/>
      <c r="L7" s="136"/>
      <c r="M7" s="136"/>
    </row>
    <row r="8" spans="1:13" s="137" customFormat="1" ht="23.1" customHeight="1" x14ac:dyDescent="0.25">
      <c r="A8" s="35">
        <v>1</v>
      </c>
      <c r="B8" s="120" t="s">
        <v>185</v>
      </c>
      <c r="C8" s="35" t="s">
        <v>12</v>
      </c>
      <c r="D8" s="23" t="s">
        <v>23</v>
      </c>
      <c r="E8" s="256"/>
      <c r="F8" s="120"/>
      <c r="G8" s="134">
        <v>60000</v>
      </c>
      <c r="H8" s="134">
        <f>D8*G8</f>
        <v>300000</v>
      </c>
      <c r="I8" s="136"/>
      <c r="J8" s="136"/>
      <c r="K8" s="136"/>
      <c r="L8" s="136"/>
      <c r="M8" s="136"/>
    </row>
    <row r="9" spans="1:13" s="137" customFormat="1" ht="23.1" customHeight="1" x14ac:dyDescent="0.25">
      <c r="A9" s="35">
        <v>2</v>
      </c>
      <c r="B9" s="120" t="s">
        <v>332</v>
      </c>
      <c r="C9" s="125" t="s">
        <v>36</v>
      </c>
      <c r="D9" s="126" t="s">
        <v>18</v>
      </c>
      <c r="E9" s="256"/>
      <c r="F9" s="120"/>
      <c r="G9" s="138">
        <v>20600</v>
      </c>
      <c r="H9" s="134">
        <f t="shared" ref="H9:H17" si="0">D9*G9</f>
        <v>61800</v>
      </c>
      <c r="I9" s="136"/>
      <c r="J9" s="139" t="s">
        <v>192</v>
      </c>
      <c r="K9" s="136">
        <v>2</v>
      </c>
      <c r="L9" s="140">
        <v>80000</v>
      </c>
      <c r="M9" s="141">
        <f>K9*L9</f>
        <v>160000</v>
      </c>
    </row>
    <row r="10" spans="1:13" s="137" customFormat="1" ht="23.1" customHeight="1" x14ac:dyDescent="0.25">
      <c r="A10" s="35">
        <v>3</v>
      </c>
      <c r="B10" s="120" t="s">
        <v>42</v>
      </c>
      <c r="C10" s="142" t="s">
        <v>20</v>
      </c>
      <c r="D10" s="23" t="s">
        <v>17</v>
      </c>
      <c r="E10" s="256"/>
      <c r="F10" s="120"/>
      <c r="G10" s="138">
        <v>61800</v>
      </c>
      <c r="H10" s="134">
        <f t="shared" si="0"/>
        <v>61800</v>
      </c>
      <c r="I10" s="136"/>
      <c r="J10" s="136" t="s">
        <v>405</v>
      </c>
      <c r="K10" s="139">
        <v>1</v>
      </c>
      <c r="L10" s="136">
        <v>80000</v>
      </c>
      <c r="M10" s="141">
        <f>K10*L10</f>
        <v>80000</v>
      </c>
    </row>
    <row r="11" spans="1:13" s="137" customFormat="1" ht="23.1" customHeight="1" x14ac:dyDescent="0.25">
      <c r="A11" s="35">
        <v>4</v>
      </c>
      <c r="B11" s="133" t="s">
        <v>434</v>
      </c>
      <c r="C11" s="144" t="s">
        <v>14</v>
      </c>
      <c r="D11" s="126" t="s">
        <v>15</v>
      </c>
      <c r="E11" s="256"/>
      <c r="F11" s="120" t="s">
        <v>435</v>
      </c>
      <c r="G11" s="170">
        <v>2500</v>
      </c>
      <c r="H11" s="134">
        <f t="shared" si="0"/>
        <v>17500</v>
      </c>
      <c r="I11" s="145"/>
      <c r="J11" s="146"/>
      <c r="K11" s="147"/>
      <c r="L11" s="136"/>
      <c r="M11" s="141">
        <f>SUM(M9:M10)</f>
        <v>240000</v>
      </c>
    </row>
    <row r="12" spans="1:13" s="137" customFormat="1" ht="23.1" customHeight="1" x14ac:dyDescent="0.25">
      <c r="A12" s="35">
        <v>5</v>
      </c>
      <c r="B12" s="148" t="s">
        <v>318</v>
      </c>
      <c r="C12" s="144" t="s">
        <v>36</v>
      </c>
      <c r="D12" s="126" t="s">
        <v>23</v>
      </c>
      <c r="E12" s="256"/>
      <c r="F12" s="120"/>
      <c r="G12" s="138">
        <v>12360</v>
      </c>
      <c r="H12" s="134">
        <f t="shared" si="0"/>
        <v>61800</v>
      </c>
      <c r="I12" s="145"/>
      <c r="J12" s="146"/>
      <c r="K12" s="147"/>
      <c r="L12" s="136"/>
      <c r="M12" s="143"/>
    </row>
    <row r="13" spans="1:13" s="137" customFormat="1" ht="23.1" customHeight="1" x14ac:dyDescent="0.25">
      <c r="A13" s="35">
        <v>6</v>
      </c>
      <c r="B13" s="148" t="s">
        <v>436</v>
      </c>
      <c r="C13" s="125" t="s">
        <v>36</v>
      </c>
      <c r="D13" s="126" t="s">
        <v>13</v>
      </c>
      <c r="E13" s="256"/>
      <c r="F13" s="120"/>
      <c r="G13" s="138">
        <v>30900</v>
      </c>
      <c r="H13" s="134">
        <f t="shared" si="0"/>
        <v>61800</v>
      </c>
      <c r="I13" s="145">
        <f>SUM(H8:H13)</f>
        <v>564700</v>
      </c>
      <c r="J13" s="146"/>
      <c r="K13" s="147"/>
      <c r="L13" s="136"/>
      <c r="M13" s="143"/>
    </row>
    <row r="14" spans="1:13" s="137" customFormat="1" ht="23.1" customHeight="1" x14ac:dyDescent="0.25">
      <c r="A14" s="35">
        <v>7</v>
      </c>
      <c r="B14" s="148" t="s">
        <v>359</v>
      </c>
      <c r="C14" s="125" t="s">
        <v>63</v>
      </c>
      <c r="D14" s="126" t="s">
        <v>18</v>
      </c>
      <c r="E14" s="256"/>
      <c r="F14" s="120"/>
      <c r="G14" s="138">
        <v>6180</v>
      </c>
      <c r="H14" s="134">
        <f t="shared" si="0"/>
        <v>18540</v>
      </c>
      <c r="I14" s="145"/>
      <c r="J14" s="146"/>
      <c r="K14" s="147"/>
      <c r="L14" s="136"/>
      <c r="M14" s="143"/>
    </row>
    <row r="15" spans="1:13" s="137" customFormat="1" ht="23.1" customHeight="1" x14ac:dyDescent="0.25">
      <c r="A15" s="35">
        <v>8</v>
      </c>
      <c r="B15" s="148" t="s">
        <v>424</v>
      </c>
      <c r="C15" s="125" t="s">
        <v>63</v>
      </c>
      <c r="D15" s="126" t="s">
        <v>13</v>
      </c>
      <c r="E15" s="256"/>
      <c r="F15" s="120"/>
      <c r="G15" s="138">
        <v>12360</v>
      </c>
      <c r="H15" s="134">
        <f t="shared" si="0"/>
        <v>24720</v>
      </c>
      <c r="I15" s="145"/>
      <c r="J15" s="146"/>
      <c r="K15" s="147"/>
      <c r="L15" s="136"/>
      <c r="M15" s="143"/>
    </row>
    <row r="16" spans="1:13" s="137" customFormat="1" ht="23.1" customHeight="1" x14ac:dyDescent="0.25">
      <c r="A16" s="35">
        <v>9</v>
      </c>
      <c r="B16" s="148" t="s">
        <v>425</v>
      </c>
      <c r="C16" s="125" t="s">
        <v>14</v>
      </c>
      <c r="D16" s="126" t="s">
        <v>13</v>
      </c>
      <c r="E16" s="256"/>
      <c r="F16" s="120"/>
      <c r="G16" s="138">
        <v>3090</v>
      </c>
      <c r="H16" s="134">
        <f t="shared" si="0"/>
        <v>6180</v>
      </c>
      <c r="I16" s="145"/>
      <c r="J16" s="146"/>
      <c r="K16" s="147"/>
      <c r="L16" s="136"/>
      <c r="M16" s="143"/>
    </row>
    <row r="17" spans="1:15" s="137" customFormat="1" ht="23.1" customHeight="1" x14ac:dyDescent="0.25">
      <c r="A17" s="35">
        <v>10</v>
      </c>
      <c r="B17" s="166" t="s">
        <v>300</v>
      </c>
      <c r="C17" s="125" t="s">
        <v>41</v>
      </c>
      <c r="D17" s="126" t="s">
        <v>13</v>
      </c>
      <c r="E17" s="257"/>
      <c r="F17" s="120" t="s">
        <v>437</v>
      </c>
      <c r="G17" s="138">
        <v>2060</v>
      </c>
      <c r="H17" s="134">
        <f t="shared" si="0"/>
        <v>4120</v>
      </c>
      <c r="I17" s="145"/>
      <c r="J17" s="146"/>
      <c r="K17" s="147"/>
      <c r="L17" s="136"/>
      <c r="M17" s="143"/>
    </row>
    <row r="18" spans="1:15" s="137" customFormat="1" ht="23.1" customHeight="1" x14ac:dyDescent="0.25">
      <c r="A18" s="251" t="s">
        <v>21</v>
      </c>
      <c r="B18" s="254"/>
      <c r="C18" s="252"/>
      <c r="D18" s="35"/>
      <c r="E18" s="149"/>
      <c r="F18" s="120"/>
      <c r="G18" s="134" t="s">
        <v>198</v>
      </c>
      <c r="H18" s="135">
        <f>I32+M21</f>
        <v>2271410</v>
      </c>
      <c r="I18" s="136"/>
      <c r="J18" s="136"/>
      <c r="K18" s="139"/>
      <c r="L18" s="136"/>
      <c r="M18" s="143"/>
    </row>
    <row r="19" spans="1:15" s="137" customFormat="1" ht="23.1" customHeight="1" x14ac:dyDescent="0.25">
      <c r="A19" s="35">
        <v>1</v>
      </c>
      <c r="B19" s="120" t="s">
        <v>183</v>
      </c>
      <c r="C19" s="35" t="s">
        <v>12</v>
      </c>
      <c r="D19" s="165" t="s">
        <v>53</v>
      </c>
      <c r="E19" s="263"/>
      <c r="F19" s="132" t="s">
        <v>184</v>
      </c>
      <c r="G19" s="20">
        <v>68000</v>
      </c>
      <c r="H19" s="134">
        <f t="shared" ref="H19:H58" si="1">D19*G19</f>
        <v>544000</v>
      </c>
      <c r="I19" s="151"/>
      <c r="J19" s="136"/>
      <c r="K19" s="139"/>
      <c r="L19" s="136"/>
      <c r="M19" s="143"/>
    </row>
    <row r="20" spans="1:15" s="137" customFormat="1" ht="23.1" customHeight="1" x14ac:dyDescent="0.25">
      <c r="A20" s="35">
        <v>2</v>
      </c>
      <c r="B20" s="120" t="s">
        <v>185</v>
      </c>
      <c r="C20" s="35" t="s">
        <v>12</v>
      </c>
      <c r="D20" s="165" t="s">
        <v>18</v>
      </c>
      <c r="E20" s="263"/>
      <c r="F20" s="132" t="s">
        <v>186</v>
      </c>
      <c r="G20" s="20">
        <v>60000</v>
      </c>
      <c r="H20" s="134">
        <f t="shared" si="1"/>
        <v>180000</v>
      </c>
      <c r="I20" s="151"/>
      <c r="J20" s="136"/>
      <c r="K20" s="139"/>
      <c r="L20" s="136"/>
      <c r="M20" s="143"/>
    </row>
    <row r="21" spans="1:15" s="137" customFormat="1" ht="23.1" customHeight="1" x14ac:dyDescent="0.25">
      <c r="A21" s="35">
        <v>3</v>
      </c>
      <c r="B21" s="130" t="s">
        <v>438</v>
      </c>
      <c r="C21" s="35" t="s">
        <v>41</v>
      </c>
      <c r="D21" s="23" t="s">
        <v>13</v>
      </c>
      <c r="E21" s="263"/>
      <c r="F21" s="132"/>
      <c r="G21" s="20">
        <v>9270</v>
      </c>
      <c r="H21" s="134">
        <f t="shared" si="1"/>
        <v>18540</v>
      </c>
      <c r="I21" s="151"/>
      <c r="J21" s="139" t="s">
        <v>192</v>
      </c>
      <c r="K21" s="136">
        <v>2</v>
      </c>
      <c r="L21" s="140">
        <v>80000</v>
      </c>
      <c r="M21" s="141">
        <f>K21*L21</f>
        <v>160000</v>
      </c>
    </row>
    <row r="22" spans="1:15" s="137" customFormat="1" ht="23.1" customHeight="1" x14ac:dyDescent="0.25">
      <c r="A22" s="35">
        <v>4</v>
      </c>
      <c r="B22" s="130" t="s">
        <v>101</v>
      </c>
      <c r="C22" s="35" t="s">
        <v>16</v>
      </c>
      <c r="D22" s="23" t="s">
        <v>13</v>
      </c>
      <c r="E22" s="263"/>
      <c r="F22" s="132"/>
      <c r="G22" s="20">
        <v>6180</v>
      </c>
      <c r="H22" s="134">
        <f t="shared" si="1"/>
        <v>12360</v>
      </c>
      <c r="I22" s="136"/>
      <c r="J22" s="136"/>
      <c r="K22" s="139"/>
      <c r="L22" s="152"/>
      <c r="M22" s="141"/>
    </row>
    <row r="23" spans="1:15" s="137" customFormat="1" ht="23.1" customHeight="1" x14ac:dyDescent="0.25">
      <c r="A23" s="35">
        <v>5</v>
      </c>
      <c r="B23" s="130" t="s">
        <v>393</v>
      </c>
      <c r="C23" s="35" t="s">
        <v>14</v>
      </c>
      <c r="D23" s="23" t="s">
        <v>17</v>
      </c>
      <c r="E23" s="263"/>
      <c r="F23" s="132"/>
      <c r="G23" s="20">
        <v>7210</v>
      </c>
      <c r="H23" s="134">
        <f t="shared" si="1"/>
        <v>7210</v>
      </c>
      <c r="I23" s="136"/>
      <c r="J23" s="136"/>
      <c r="K23" s="139"/>
      <c r="L23" s="153"/>
      <c r="M23" s="141"/>
    </row>
    <row r="24" spans="1:15" s="137" customFormat="1" ht="23.1" customHeight="1" x14ac:dyDescent="0.25">
      <c r="A24" s="35">
        <v>6</v>
      </c>
      <c r="B24" s="130" t="s">
        <v>439</v>
      </c>
      <c r="C24" s="35" t="s">
        <v>14</v>
      </c>
      <c r="D24" s="23" t="s">
        <v>70</v>
      </c>
      <c r="E24" s="263"/>
      <c r="F24" s="132"/>
      <c r="G24" s="20">
        <v>15450</v>
      </c>
      <c r="H24" s="134">
        <f t="shared" si="1"/>
        <v>92700</v>
      </c>
      <c r="I24" s="136"/>
      <c r="J24" s="136"/>
      <c r="K24" s="139"/>
      <c r="L24" s="153"/>
      <c r="M24" s="143"/>
    </row>
    <row r="25" spans="1:15" s="137" customFormat="1" ht="23.1" customHeight="1" x14ac:dyDescent="0.25">
      <c r="A25" s="35">
        <v>7</v>
      </c>
      <c r="B25" s="120" t="s">
        <v>288</v>
      </c>
      <c r="C25" s="35" t="s">
        <v>26</v>
      </c>
      <c r="D25" s="23">
        <v>10</v>
      </c>
      <c r="E25" s="263"/>
      <c r="F25" s="154"/>
      <c r="G25" s="20">
        <v>3090</v>
      </c>
      <c r="H25" s="134">
        <f t="shared" si="1"/>
        <v>30900</v>
      </c>
      <c r="I25" s="136"/>
      <c r="J25" s="136"/>
      <c r="K25" s="139"/>
      <c r="L25" s="153"/>
      <c r="M25" s="143"/>
    </row>
    <row r="26" spans="1:15" s="137" customFormat="1" ht="23.1" customHeight="1" x14ac:dyDescent="0.25">
      <c r="A26" s="35">
        <v>8</v>
      </c>
      <c r="B26" s="120" t="s">
        <v>440</v>
      </c>
      <c r="C26" s="35" t="s">
        <v>26</v>
      </c>
      <c r="D26" s="23">
        <v>10</v>
      </c>
      <c r="E26" s="263"/>
      <c r="F26" s="132"/>
      <c r="G26" s="20">
        <v>3090</v>
      </c>
      <c r="H26" s="134">
        <f t="shared" si="1"/>
        <v>30900</v>
      </c>
      <c r="I26" s="136"/>
      <c r="J26" s="136"/>
      <c r="K26" s="139"/>
      <c r="L26" s="136"/>
      <c r="M26" s="136"/>
      <c r="N26" s="155"/>
    </row>
    <row r="27" spans="1:15" s="137" customFormat="1" ht="23.1" customHeight="1" x14ac:dyDescent="0.25">
      <c r="A27" s="35">
        <v>9</v>
      </c>
      <c r="B27" s="120" t="s">
        <v>344</v>
      </c>
      <c r="C27" s="35" t="s">
        <v>16</v>
      </c>
      <c r="D27" s="23" t="s">
        <v>13</v>
      </c>
      <c r="E27" s="263"/>
      <c r="F27" s="132"/>
      <c r="G27" s="20">
        <v>20600</v>
      </c>
      <c r="H27" s="134">
        <f t="shared" si="1"/>
        <v>41200</v>
      </c>
      <c r="I27" s="136"/>
      <c r="J27" s="136"/>
      <c r="K27" s="139"/>
      <c r="L27" s="136"/>
      <c r="M27" s="143"/>
      <c r="N27" s="157"/>
      <c r="O27" s="157"/>
    </row>
    <row r="28" spans="1:15" s="137" customFormat="1" ht="23.1" customHeight="1" x14ac:dyDescent="0.25">
      <c r="A28" s="35">
        <v>10</v>
      </c>
      <c r="B28" s="120" t="s">
        <v>322</v>
      </c>
      <c r="C28" s="35" t="s">
        <v>26</v>
      </c>
      <c r="D28" s="23" t="s">
        <v>70</v>
      </c>
      <c r="E28" s="267"/>
      <c r="F28" s="132"/>
      <c r="G28" s="20">
        <v>44290</v>
      </c>
      <c r="H28" s="134">
        <f t="shared" si="1"/>
        <v>265740</v>
      </c>
      <c r="I28" s="136"/>
      <c r="J28" s="136"/>
      <c r="K28" s="139"/>
      <c r="L28" s="136"/>
      <c r="M28" s="136"/>
      <c r="N28" s="158"/>
    </row>
    <row r="29" spans="1:15" s="137" customFormat="1" ht="23.1" customHeight="1" x14ac:dyDescent="0.25">
      <c r="A29" s="35">
        <v>11</v>
      </c>
      <c r="B29" s="120" t="s">
        <v>323</v>
      </c>
      <c r="C29" s="35" t="s">
        <v>25</v>
      </c>
      <c r="D29" s="23" t="s">
        <v>44</v>
      </c>
      <c r="E29" s="267"/>
      <c r="F29" s="132"/>
      <c r="G29" s="20">
        <v>29870</v>
      </c>
      <c r="H29" s="134">
        <f t="shared" si="1"/>
        <v>119480</v>
      </c>
      <c r="I29" s="136"/>
      <c r="J29" s="136"/>
      <c r="K29" s="139"/>
      <c r="L29" s="136"/>
      <c r="M29" s="136"/>
      <c r="N29" s="158"/>
    </row>
    <row r="30" spans="1:15" s="137" customFormat="1" ht="23.1" customHeight="1" x14ac:dyDescent="0.25">
      <c r="A30" s="35">
        <v>12</v>
      </c>
      <c r="B30" s="120" t="s">
        <v>325</v>
      </c>
      <c r="C30" s="35" t="s">
        <v>25</v>
      </c>
      <c r="D30" s="23" t="s">
        <v>17</v>
      </c>
      <c r="E30" s="267"/>
      <c r="F30" s="142"/>
      <c r="G30" s="20">
        <v>27810</v>
      </c>
      <c r="H30" s="134">
        <f t="shared" si="1"/>
        <v>27810</v>
      </c>
      <c r="I30" s="136"/>
      <c r="J30" s="136"/>
      <c r="K30" s="139"/>
      <c r="L30" s="136"/>
      <c r="M30" s="143"/>
      <c r="N30" s="159"/>
      <c r="O30" s="159"/>
    </row>
    <row r="31" spans="1:15" s="137" customFormat="1" ht="23.1" customHeight="1" x14ac:dyDescent="0.25">
      <c r="A31" s="35">
        <v>13</v>
      </c>
      <c r="B31" s="120" t="s">
        <v>326</v>
      </c>
      <c r="C31" s="35" t="s">
        <v>327</v>
      </c>
      <c r="D31" s="23" t="s">
        <v>17</v>
      </c>
      <c r="E31" s="267"/>
      <c r="F31" s="142"/>
      <c r="G31" s="20">
        <v>33990</v>
      </c>
      <c r="H31" s="134">
        <f t="shared" si="1"/>
        <v>33990</v>
      </c>
      <c r="I31" s="136"/>
      <c r="J31" s="136"/>
      <c r="K31" s="139"/>
      <c r="L31" s="136"/>
      <c r="M31" s="143"/>
      <c r="N31" s="159"/>
      <c r="O31" s="159"/>
    </row>
    <row r="32" spans="1:15" s="137" customFormat="1" ht="23.1" customHeight="1" x14ac:dyDescent="0.25">
      <c r="A32" s="35">
        <v>14</v>
      </c>
      <c r="B32" s="120" t="s">
        <v>370</v>
      </c>
      <c r="C32" s="35" t="s">
        <v>36</v>
      </c>
      <c r="D32" s="23" t="s">
        <v>17</v>
      </c>
      <c r="E32" s="267"/>
      <c r="F32" s="142"/>
      <c r="G32" s="20">
        <v>20600</v>
      </c>
      <c r="H32" s="134">
        <f t="shared" si="1"/>
        <v>20600</v>
      </c>
      <c r="I32" s="145">
        <f>SUM(H19:H33)</f>
        <v>2111410</v>
      </c>
      <c r="J32" s="136"/>
      <c r="K32" s="139"/>
      <c r="L32" s="160"/>
      <c r="M32" s="143"/>
    </row>
    <row r="33" spans="1:15" s="137" customFormat="1" ht="23.1" customHeight="1" x14ac:dyDescent="0.25">
      <c r="A33" s="35">
        <v>15</v>
      </c>
      <c r="B33" s="124" t="s">
        <v>306</v>
      </c>
      <c r="C33" s="35" t="s">
        <v>14</v>
      </c>
      <c r="D33" s="165">
        <v>18</v>
      </c>
      <c r="E33" s="268"/>
      <c r="F33" s="142"/>
      <c r="G33" s="20">
        <v>38110</v>
      </c>
      <c r="H33" s="134">
        <f t="shared" si="1"/>
        <v>685980</v>
      </c>
      <c r="I33" s="145"/>
      <c r="J33" s="136"/>
      <c r="K33" s="139"/>
      <c r="L33" s="160"/>
      <c r="M33" s="143"/>
    </row>
    <row r="34" spans="1:15" ht="19.5" customHeight="1" x14ac:dyDescent="0.3">
      <c r="A34" s="127" t="s">
        <v>28</v>
      </c>
      <c r="B34" s="6"/>
      <c r="C34" s="8"/>
      <c r="D34" s="8"/>
      <c r="E34" s="8"/>
      <c r="F34" s="14"/>
      <c r="G34" s="49" t="s">
        <v>198</v>
      </c>
      <c r="H34" s="68">
        <f>I40+M39</f>
        <v>638190</v>
      </c>
      <c r="K34" s="86"/>
      <c r="M34" s="79"/>
    </row>
    <row r="35" spans="1:15" ht="23.1" customHeight="1" x14ac:dyDescent="0.3">
      <c r="A35" s="35">
        <v>1</v>
      </c>
      <c r="B35" s="120" t="s">
        <v>185</v>
      </c>
      <c r="C35" s="35" t="s">
        <v>12</v>
      </c>
      <c r="D35" s="23" t="s">
        <v>23</v>
      </c>
      <c r="E35" s="258"/>
      <c r="F35" s="17"/>
      <c r="G35" s="49">
        <v>60000</v>
      </c>
      <c r="H35" s="49">
        <f t="shared" si="1"/>
        <v>300000</v>
      </c>
      <c r="K35" s="86"/>
      <c r="M35" s="102"/>
    </row>
    <row r="36" spans="1:15" ht="23.1" customHeight="1" x14ac:dyDescent="0.3">
      <c r="A36" s="35">
        <v>2</v>
      </c>
      <c r="B36" s="120" t="s">
        <v>441</v>
      </c>
      <c r="C36" s="35" t="s">
        <v>14</v>
      </c>
      <c r="D36" s="23" t="s">
        <v>18</v>
      </c>
      <c r="E36" s="259"/>
      <c r="F36" s="17"/>
      <c r="G36" s="60">
        <v>4120</v>
      </c>
      <c r="H36" s="49">
        <f t="shared" si="1"/>
        <v>12360</v>
      </c>
      <c r="K36" s="86"/>
      <c r="M36" s="79"/>
    </row>
    <row r="37" spans="1:15" ht="23.1" customHeight="1" x14ac:dyDescent="0.3">
      <c r="A37" s="35">
        <v>3</v>
      </c>
      <c r="B37" s="128" t="s">
        <v>334</v>
      </c>
      <c r="C37" s="125" t="s">
        <v>26</v>
      </c>
      <c r="D37" s="126" t="s">
        <v>23</v>
      </c>
      <c r="E37" s="259"/>
      <c r="F37" s="17"/>
      <c r="G37" s="60">
        <v>4120</v>
      </c>
      <c r="H37" s="49">
        <f t="shared" si="1"/>
        <v>20600</v>
      </c>
    </row>
    <row r="38" spans="1:15" x14ac:dyDescent="0.3">
      <c r="A38" s="35">
        <v>4</v>
      </c>
      <c r="B38" s="169" t="s">
        <v>337</v>
      </c>
      <c r="C38" s="125" t="s">
        <v>36</v>
      </c>
      <c r="D38" s="126" t="s">
        <v>17</v>
      </c>
      <c r="E38" s="259"/>
      <c r="F38" s="17"/>
      <c r="G38" s="60">
        <v>23690</v>
      </c>
      <c r="H38" s="49">
        <f t="shared" si="1"/>
        <v>23690</v>
      </c>
    </row>
    <row r="39" spans="1:15" ht="23.1" customHeight="1" x14ac:dyDescent="0.3">
      <c r="A39" s="35">
        <v>5</v>
      </c>
      <c r="B39" s="128" t="s">
        <v>357</v>
      </c>
      <c r="C39" s="125" t="s">
        <v>36</v>
      </c>
      <c r="D39" s="126" t="s">
        <v>23</v>
      </c>
      <c r="E39" s="259"/>
      <c r="F39" s="17"/>
      <c r="G39" s="60">
        <v>14420</v>
      </c>
      <c r="H39" s="49">
        <f t="shared" si="1"/>
        <v>72100</v>
      </c>
      <c r="J39" s="50" t="s">
        <v>192</v>
      </c>
      <c r="K39" s="50">
        <v>2</v>
      </c>
      <c r="L39" s="49">
        <v>80000</v>
      </c>
      <c r="M39" s="67">
        <f>K39*L39</f>
        <v>160000</v>
      </c>
    </row>
    <row r="40" spans="1:15" ht="23.1" customHeight="1" x14ac:dyDescent="0.3">
      <c r="A40" s="35">
        <v>6</v>
      </c>
      <c r="B40" s="148" t="s">
        <v>436</v>
      </c>
      <c r="C40" s="125" t="s">
        <v>36</v>
      </c>
      <c r="D40" s="126" t="s">
        <v>17</v>
      </c>
      <c r="E40" s="259"/>
      <c r="F40" s="17"/>
      <c r="G40" s="60">
        <v>30900</v>
      </c>
      <c r="H40" s="49">
        <f t="shared" si="1"/>
        <v>30900</v>
      </c>
      <c r="I40" s="67">
        <f>SUM(H35:H41)</f>
        <v>478190</v>
      </c>
    </row>
    <row r="41" spans="1:15" ht="23.1" customHeight="1" x14ac:dyDescent="0.3">
      <c r="A41" s="35">
        <v>7</v>
      </c>
      <c r="B41" s="120" t="s">
        <v>66</v>
      </c>
      <c r="C41" s="35" t="s">
        <v>16</v>
      </c>
      <c r="D41" s="23" t="s">
        <v>17</v>
      </c>
      <c r="E41" s="259"/>
      <c r="F41" s="17"/>
      <c r="G41" s="60">
        <v>18540</v>
      </c>
      <c r="H41" s="49">
        <f t="shared" si="1"/>
        <v>18540</v>
      </c>
      <c r="I41" s="67"/>
    </row>
    <row r="42" spans="1:15" s="50" customFormat="1" ht="19.5" customHeight="1" x14ac:dyDescent="0.3">
      <c r="A42" s="251" t="s">
        <v>91</v>
      </c>
      <c r="B42" s="252"/>
      <c r="C42" s="8"/>
      <c r="D42" s="9"/>
      <c r="E42" s="8"/>
      <c r="F42" s="14"/>
      <c r="G42" s="60" t="s">
        <v>198</v>
      </c>
      <c r="H42" s="68">
        <f>I43+M43</f>
        <v>77250</v>
      </c>
      <c r="N42"/>
      <c r="O42"/>
    </row>
    <row r="43" spans="1:15" s="50" customFormat="1" ht="23.1" customHeight="1" x14ac:dyDescent="0.3">
      <c r="A43" s="35">
        <v>1</v>
      </c>
      <c r="B43" s="120" t="s">
        <v>442</v>
      </c>
      <c r="C43" s="35" t="s">
        <v>36</v>
      </c>
      <c r="D43" s="23" t="s">
        <v>17</v>
      </c>
      <c r="E43" s="41"/>
      <c r="F43" s="14" t="s">
        <v>443</v>
      </c>
      <c r="G43" s="60">
        <v>77250</v>
      </c>
      <c r="H43" s="49">
        <f>D43*G43</f>
        <v>77250</v>
      </c>
      <c r="I43" s="67">
        <f>SUM(H43:H43)</f>
        <v>77250</v>
      </c>
      <c r="J43" s="50" t="s">
        <v>192</v>
      </c>
      <c r="K43" s="50">
        <v>0</v>
      </c>
      <c r="L43" s="49">
        <v>80000</v>
      </c>
      <c r="M43" s="67">
        <f>K43*L43</f>
        <v>0</v>
      </c>
      <c r="N43"/>
      <c r="O43"/>
    </row>
    <row r="44" spans="1:15" s="50" customFormat="1" ht="24" customHeight="1" x14ac:dyDescent="0.3">
      <c r="A44" s="251" t="s">
        <v>27</v>
      </c>
      <c r="B44" s="252"/>
      <c r="C44" s="8"/>
      <c r="D44" s="9"/>
      <c r="E44" s="8"/>
      <c r="F44" s="14"/>
      <c r="G44" s="60" t="s">
        <v>198</v>
      </c>
      <c r="H44" s="68">
        <f>SUM(I52)</f>
        <v>424880</v>
      </c>
      <c r="N44"/>
      <c r="O44"/>
    </row>
    <row r="45" spans="1:15" s="50" customFormat="1" ht="26.1" customHeight="1" x14ac:dyDescent="0.3">
      <c r="A45" s="35">
        <v>1</v>
      </c>
      <c r="B45" s="120" t="s">
        <v>185</v>
      </c>
      <c r="C45" s="35" t="s">
        <v>12</v>
      </c>
      <c r="D45" s="23" t="s">
        <v>13</v>
      </c>
      <c r="E45" s="258"/>
      <c r="F45" s="14"/>
      <c r="G45" s="60">
        <v>60000</v>
      </c>
      <c r="H45" s="49">
        <f t="shared" si="1"/>
        <v>120000</v>
      </c>
      <c r="N45"/>
      <c r="O45"/>
    </row>
    <row r="46" spans="1:15" s="50" customFormat="1" ht="26.1" customHeight="1" x14ac:dyDescent="0.3">
      <c r="A46" s="35">
        <v>2</v>
      </c>
      <c r="B46" s="120" t="s">
        <v>318</v>
      </c>
      <c r="C46" s="35" t="s">
        <v>36</v>
      </c>
      <c r="D46" s="23" t="s">
        <v>23</v>
      </c>
      <c r="E46" s="259"/>
      <c r="F46" s="14"/>
      <c r="G46" s="60">
        <v>12360</v>
      </c>
      <c r="H46" s="49">
        <f t="shared" si="1"/>
        <v>61800</v>
      </c>
      <c r="N46"/>
      <c r="O46"/>
    </row>
    <row r="47" spans="1:15" s="50" customFormat="1" ht="26.1" customHeight="1" x14ac:dyDescent="0.3">
      <c r="A47" s="35">
        <v>3</v>
      </c>
      <c r="B47" s="120" t="s">
        <v>361</v>
      </c>
      <c r="C47" s="35" t="s">
        <v>36</v>
      </c>
      <c r="D47" s="23" t="s">
        <v>23</v>
      </c>
      <c r="E47" s="259"/>
      <c r="F47" s="14"/>
      <c r="G47" s="60">
        <v>14420</v>
      </c>
      <c r="H47" s="49">
        <f t="shared" si="1"/>
        <v>72100</v>
      </c>
      <c r="I47" s="67"/>
      <c r="N47"/>
      <c r="O47"/>
    </row>
    <row r="48" spans="1:15" s="50" customFormat="1" ht="26.1" customHeight="1" x14ac:dyDescent="0.3">
      <c r="A48" s="35">
        <v>4</v>
      </c>
      <c r="B48" s="120" t="s">
        <v>57</v>
      </c>
      <c r="C48" s="35" t="s">
        <v>16</v>
      </c>
      <c r="D48" s="23" t="s">
        <v>44</v>
      </c>
      <c r="E48" s="259"/>
      <c r="F48" s="14"/>
      <c r="G48" s="60">
        <v>4120</v>
      </c>
      <c r="H48" s="49">
        <f t="shared" si="1"/>
        <v>16480</v>
      </c>
      <c r="I48" s="67"/>
      <c r="N48"/>
      <c r="O48"/>
    </row>
    <row r="49" spans="1:15" s="50" customFormat="1" ht="26.1" customHeight="1" x14ac:dyDescent="0.3">
      <c r="A49" s="35">
        <v>5</v>
      </c>
      <c r="B49" s="120" t="s">
        <v>101</v>
      </c>
      <c r="C49" s="35" t="s">
        <v>16</v>
      </c>
      <c r="D49" s="23" t="s">
        <v>44</v>
      </c>
      <c r="E49" s="259"/>
      <c r="F49" s="14"/>
      <c r="G49" s="60">
        <v>6180</v>
      </c>
      <c r="H49" s="49">
        <f t="shared" si="1"/>
        <v>24720</v>
      </c>
      <c r="I49" s="67"/>
      <c r="N49"/>
      <c r="O49"/>
    </row>
    <row r="50" spans="1:15" s="50" customFormat="1" ht="26.1" customHeight="1" x14ac:dyDescent="0.3">
      <c r="A50" s="35">
        <v>6</v>
      </c>
      <c r="B50" s="120" t="s">
        <v>377</v>
      </c>
      <c r="C50" s="35" t="s">
        <v>36</v>
      </c>
      <c r="D50" s="23">
        <v>10</v>
      </c>
      <c r="E50" s="259"/>
      <c r="F50" s="14"/>
      <c r="G50" s="60">
        <v>3090</v>
      </c>
      <c r="H50" s="49">
        <f t="shared" si="1"/>
        <v>30900</v>
      </c>
      <c r="I50" s="67"/>
      <c r="N50"/>
      <c r="O50"/>
    </row>
    <row r="51" spans="1:15" s="50" customFormat="1" ht="26.1" customHeight="1" x14ac:dyDescent="0.3">
      <c r="A51" s="35">
        <v>7</v>
      </c>
      <c r="B51" s="120" t="s">
        <v>295</v>
      </c>
      <c r="C51" s="35" t="s">
        <v>36</v>
      </c>
      <c r="D51" s="23">
        <v>10</v>
      </c>
      <c r="E51" s="259"/>
      <c r="F51" s="14"/>
      <c r="G51" s="60">
        <v>2060</v>
      </c>
      <c r="H51" s="49">
        <f t="shared" si="1"/>
        <v>20600</v>
      </c>
      <c r="I51" s="67"/>
      <c r="N51"/>
      <c r="O51"/>
    </row>
    <row r="52" spans="1:15" s="50" customFormat="1" ht="26.1" customHeight="1" x14ac:dyDescent="0.3">
      <c r="A52" s="35">
        <v>8</v>
      </c>
      <c r="B52" s="120" t="s">
        <v>357</v>
      </c>
      <c r="C52" s="35" t="s">
        <v>36</v>
      </c>
      <c r="D52" s="23" t="s">
        <v>44</v>
      </c>
      <c r="E52" s="259"/>
      <c r="F52" s="14"/>
      <c r="G52" s="60">
        <v>14420</v>
      </c>
      <c r="H52" s="49">
        <f t="shared" si="1"/>
        <v>57680</v>
      </c>
      <c r="I52" s="67">
        <f>SUM(H45:H53)</f>
        <v>424880</v>
      </c>
      <c r="N52"/>
      <c r="O52"/>
    </row>
    <row r="53" spans="1:15" s="50" customFormat="1" ht="26.1" customHeight="1" x14ac:dyDescent="0.3">
      <c r="A53" s="35">
        <v>9</v>
      </c>
      <c r="B53" s="132" t="s">
        <v>344</v>
      </c>
      <c r="C53" s="35" t="s">
        <v>16</v>
      </c>
      <c r="D53" s="23" t="s">
        <v>17</v>
      </c>
      <c r="E53" s="259"/>
      <c r="F53" s="14"/>
      <c r="G53" s="60">
        <v>20600</v>
      </c>
      <c r="H53" s="49">
        <f t="shared" si="1"/>
        <v>20600</v>
      </c>
      <c r="I53" s="67"/>
      <c r="N53"/>
      <c r="O53"/>
    </row>
    <row r="54" spans="1:15" s="50" customFormat="1" ht="24" customHeight="1" x14ac:dyDescent="0.3">
      <c r="A54" s="251" t="s">
        <v>103</v>
      </c>
      <c r="B54" s="252"/>
      <c r="C54" s="8"/>
      <c r="D54" s="9"/>
      <c r="E54" s="269"/>
      <c r="F54" s="14"/>
      <c r="G54" s="60" t="s">
        <v>198</v>
      </c>
      <c r="H54" s="68">
        <f>I55+M57</f>
        <v>261280</v>
      </c>
      <c r="N54"/>
      <c r="O54"/>
    </row>
    <row r="55" spans="1:15" s="50" customFormat="1" ht="23.1" customHeight="1" x14ac:dyDescent="0.3">
      <c r="A55" s="35">
        <v>1</v>
      </c>
      <c r="B55" s="148" t="s">
        <v>344</v>
      </c>
      <c r="C55" s="35" t="s">
        <v>16</v>
      </c>
      <c r="D55" s="23" t="s">
        <v>17</v>
      </c>
      <c r="E55" s="269"/>
      <c r="F55" s="14"/>
      <c r="G55" s="60">
        <v>20600</v>
      </c>
      <c r="H55" s="49">
        <f t="shared" si="1"/>
        <v>20600</v>
      </c>
      <c r="I55" s="81">
        <f>SUM(H55:H58)</f>
        <v>181280</v>
      </c>
      <c r="N55"/>
      <c r="O55"/>
    </row>
    <row r="56" spans="1:15" s="50" customFormat="1" ht="23.1" customHeight="1" x14ac:dyDescent="0.3">
      <c r="A56" s="35">
        <v>2</v>
      </c>
      <c r="B56" s="133" t="s">
        <v>444</v>
      </c>
      <c r="C56" s="35" t="s">
        <v>63</v>
      </c>
      <c r="D56" s="23" t="s">
        <v>17</v>
      </c>
      <c r="E56" s="269"/>
      <c r="F56" s="14"/>
      <c r="G56" s="66"/>
      <c r="H56" s="49">
        <f t="shared" si="1"/>
        <v>0</v>
      </c>
      <c r="I56" s="81"/>
      <c r="N56"/>
      <c r="O56"/>
    </row>
    <row r="57" spans="1:15" s="50" customFormat="1" ht="23.1" customHeight="1" x14ac:dyDescent="0.3">
      <c r="A57" s="35">
        <v>3</v>
      </c>
      <c r="B57" s="120" t="s">
        <v>447</v>
      </c>
      <c r="C57" s="35" t="s">
        <v>36</v>
      </c>
      <c r="D57" s="23" t="s">
        <v>13</v>
      </c>
      <c r="E57" s="269"/>
      <c r="F57" s="14" t="s">
        <v>445</v>
      </c>
      <c r="G57" s="60">
        <v>80340</v>
      </c>
      <c r="H57" s="49">
        <f t="shared" si="1"/>
        <v>160680</v>
      </c>
      <c r="I57" s="81"/>
      <c r="J57" s="50" t="s">
        <v>192</v>
      </c>
      <c r="K57" s="50">
        <v>1</v>
      </c>
      <c r="L57" s="49">
        <v>80000</v>
      </c>
      <c r="M57" s="67">
        <f>K57*L57</f>
        <v>80000</v>
      </c>
      <c r="N57"/>
      <c r="O57"/>
    </row>
    <row r="58" spans="1:15" s="50" customFormat="1" ht="23.1" customHeight="1" x14ac:dyDescent="0.3">
      <c r="A58" s="35">
        <v>4</v>
      </c>
      <c r="B58" s="133" t="s">
        <v>446</v>
      </c>
      <c r="C58" s="35" t="s">
        <v>34</v>
      </c>
      <c r="D58" s="23" t="s">
        <v>13</v>
      </c>
      <c r="E58" s="269"/>
      <c r="F58" s="14"/>
      <c r="G58" s="60"/>
      <c r="H58" s="49">
        <f t="shared" si="1"/>
        <v>0</v>
      </c>
      <c r="I58" s="81"/>
      <c r="N58"/>
      <c r="O58"/>
    </row>
    <row r="59" spans="1:15" x14ac:dyDescent="0.3">
      <c r="A59" s="3"/>
      <c r="B59" s="3"/>
      <c r="C59" s="18"/>
      <c r="D59" s="18"/>
      <c r="E59" s="18"/>
      <c r="F59" s="3"/>
      <c r="H59" s="106">
        <f>H7+H18+H34+H42+H44+H54</f>
        <v>4477710</v>
      </c>
      <c r="I59" s="104">
        <f>I55+I52+I43+I40+I32+I13</f>
        <v>3837710</v>
      </c>
      <c r="J59" s="104">
        <f>M57+M39+M21+M11</f>
        <v>640000</v>
      </c>
    </row>
    <row r="60" spans="1:15" ht="9.75" customHeight="1" x14ac:dyDescent="0.3">
      <c r="A60" s="3"/>
      <c r="B60" s="3"/>
      <c r="C60" s="18"/>
      <c r="D60" s="117"/>
      <c r="E60" s="117"/>
      <c r="F60" s="117"/>
      <c r="H60" s="105" t="s">
        <v>198</v>
      </c>
      <c r="I60" s="77" t="s">
        <v>199</v>
      </c>
      <c r="J60" s="77" t="s">
        <v>192</v>
      </c>
    </row>
    <row r="61" spans="1:15" x14ac:dyDescent="0.3">
      <c r="A61" s="19"/>
      <c r="B61" s="19"/>
      <c r="C61" s="18"/>
      <c r="D61" s="40"/>
      <c r="E61" s="249" t="s">
        <v>155</v>
      </c>
      <c r="F61" s="249"/>
    </row>
    <row r="62" spans="1:15" x14ac:dyDescent="0.3">
      <c r="A62" s="250" t="s">
        <v>313</v>
      </c>
      <c r="B62" s="250"/>
      <c r="C62" s="249" t="s">
        <v>311</v>
      </c>
      <c r="D62" s="249"/>
      <c r="E62" s="250" t="s">
        <v>31</v>
      </c>
      <c r="F62" s="250"/>
    </row>
    <row r="63" spans="1:15" x14ac:dyDescent="0.3">
      <c r="A63" s="3"/>
      <c r="B63" s="3"/>
      <c r="C63" s="18"/>
      <c r="D63" s="18"/>
      <c r="E63" s="20"/>
      <c r="F63" s="3"/>
    </row>
    <row r="64" spans="1:15" x14ac:dyDescent="0.3">
      <c r="A64" s="3"/>
      <c r="B64" s="3"/>
      <c r="C64" s="18"/>
      <c r="D64" s="18"/>
      <c r="E64" s="21"/>
      <c r="F64" s="3"/>
    </row>
    <row r="65" spans="1:13" x14ac:dyDescent="0.3">
      <c r="A65" s="3"/>
      <c r="B65" s="3"/>
      <c r="C65" s="18"/>
      <c r="D65" s="18"/>
      <c r="E65" s="20"/>
      <c r="F65" s="3"/>
    </row>
    <row r="66" spans="1:13" x14ac:dyDescent="0.3">
      <c r="A66" s="3"/>
      <c r="B66" s="3"/>
      <c r="C66" s="18"/>
      <c r="D66" s="18"/>
      <c r="E66" s="20"/>
      <c r="F66" s="3"/>
    </row>
    <row r="67" spans="1:13" x14ac:dyDescent="0.3">
      <c r="A67" s="249" t="s">
        <v>312</v>
      </c>
      <c r="B67" s="249"/>
      <c r="C67" s="249" t="s">
        <v>180</v>
      </c>
      <c r="D67" s="249"/>
      <c r="E67" s="249" t="s">
        <v>275</v>
      </c>
      <c r="F67" s="249"/>
    </row>
    <row r="68" spans="1:13" s="1" customFormat="1" x14ac:dyDescent="0.3">
      <c r="C68" s="27"/>
      <c r="D68" s="22"/>
      <c r="E68" s="249"/>
      <c r="F68" s="249"/>
      <c r="G68" s="49"/>
      <c r="H68" s="49"/>
      <c r="I68" s="50"/>
      <c r="J68" s="50"/>
      <c r="K68" s="49"/>
      <c r="L68" s="49"/>
      <c r="M68" s="49"/>
    </row>
    <row r="69" spans="1:13" s="1" customFormat="1" x14ac:dyDescent="0.3">
      <c r="A69" s="3"/>
      <c r="B69" s="3"/>
      <c r="C69" s="18"/>
      <c r="D69" s="18"/>
      <c r="E69" s="3"/>
      <c r="F69" s="3"/>
      <c r="G69" s="49"/>
      <c r="H69" s="49"/>
      <c r="I69" s="50"/>
      <c r="J69" s="50"/>
      <c r="K69" s="49"/>
      <c r="L69" s="49"/>
      <c r="M69" s="49"/>
    </row>
  </sheetData>
  <mergeCells count="26">
    <mergeCell ref="E68:F68"/>
    <mergeCell ref="E61:F61"/>
    <mergeCell ref="A62:B62"/>
    <mergeCell ref="C62:D62"/>
    <mergeCell ref="E62:F62"/>
    <mergeCell ref="A67:B67"/>
    <mergeCell ref="C67:D67"/>
    <mergeCell ref="E67:F67"/>
    <mergeCell ref="A54:B54"/>
    <mergeCell ref="E54:E58"/>
    <mergeCell ref="A5:F5"/>
    <mergeCell ref="A7:C7"/>
    <mergeCell ref="A18:C18"/>
    <mergeCell ref="E35:E41"/>
    <mergeCell ref="A42:B42"/>
    <mergeCell ref="A44:B44"/>
    <mergeCell ref="E45:E53"/>
    <mergeCell ref="E19:E27"/>
    <mergeCell ref="E28:E33"/>
    <mergeCell ref="A4:F4"/>
    <mergeCell ref="E7:E17"/>
    <mergeCell ref="A1:B1"/>
    <mergeCell ref="C1:F1"/>
    <mergeCell ref="A2:B2"/>
    <mergeCell ref="C2:F2"/>
    <mergeCell ref="C3:F3"/>
  </mergeCells>
  <pageMargins left="0.52" right="0.2" top="0.48" bottom="0.33" header="0.38" footer="0.2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49" workbookViewId="0">
      <selection activeCell="B48" sqref="B48"/>
    </sheetView>
  </sheetViews>
  <sheetFormatPr defaultRowHeight="18.75" x14ac:dyDescent="0.3"/>
  <cols>
    <col min="1" max="1" width="5.28515625" customWidth="1"/>
    <col min="2" max="2" width="37.85546875" customWidth="1"/>
    <col min="3" max="3" width="8.140625" style="28" customWidth="1"/>
    <col min="4" max="4" width="14.140625" customWidth="1"/>
    <col min="5" max="5" width="13.42578125" customWidth="1"/>
    <col min="6" max="6" width="23.570312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470</v>
      </c>
      <c r="B4" s="262"/>
      <c r="C4" s="262"/>
      <c r="D4" s="262"/>
      <c r="E4" s="262"/>
      <c r="F4" s="262"/>
    </row>
    <row r="5" spans="1:13" ht="56.25" customHeight="1" x14ac:dyDescent="0.3">
      <c r="A5" s="253" t="s">
        <v>396</v>
      </c>
      <c r="B5" s="253"/>
      <c r="C5" s="253"/>
      <c r="D5" s="253"/>
      <c r="E5" s="253"/>
      <c r="F5" s="253"/>
      <c r="G5" s="4"/>
      <c r="H5" s="4"/>
    </row>
    <row r="6" spans="1:13" ht="26.1" customHeight="1" x14ac:dyDescent="0.3">
      <c r="A6" s="162" t="s">
        <v>5</v>
      </c>
      <c r="B6" s="162" t="s">
        <v>6</v>
      </c>
      <c r="C6" s="162" t="s">
        <v>7</v>
      </c>
      <c r="D6" s="162" t="s">
        <v>8</v>
      </c>
      <c r="E6" s="162" t="s">
        <v>9</v>
      </c>
      <c r="F6" s="162" t="s">
        <v>10</v>
      </c>
    </row>
    <row r="7" spans="1:13" s="137" customFormat="1" ht="24.75" customHeight="1" x14ac:dyDescent="0.25">
      <c r="A7" s="251" t="s">
        <v>11</v>
      </c>
      <c r="B7" s="254"/>
      <c r="C7" s="252"/>
      <c r="D7" s="35"/>
      <c r="E7" s="120"/>
      <c r="F7" s="120"/>
      <c r="G7" s="134" t="s">
        <v>198</v>
      </c>
      <c r="H7" s="135">
        <f>I13+M11</f>
        <v>839410</v>
      </c>
      <c r="I7" s="136"/>
      <c r="J7" s="136"/>
      <c r="K7" s="136"/>
      <c r="L7" s="136"/>
      <c r="M7" s="136"/>
    </row>
    <row r="8" spans="1:13" s="137" customFormat="1" ht="23.1" customHeight="1" x14ac:dyDescent="0.25">
      <c r="A8" s="35">
        <v>1</v>
      </c>
      <c r="B8" s="120" t="s">
        <v>185</v>
      </c>
      <c r="C8" s="35" t="s">
        <v>12</v>
      </c>
      <c r="D8" s="23" t="s">
        <v>23</v>
      </c>
      <c r="E8" s="256"/>
      <c r="F8" s="120"/>
      <c r="G8" s="134">
        <v>60000</v>
      </c>
      <c r="H8" s="134">
        <f t="shared" ref="H8:H13" si="0">D8*G8</f>
        <v>300000</v>
      </c>
      <c r="I8" s="136"/>
      <c r="J8" s="136"/>
      <c r="K8" s="136"/>
      <c r="L8" s="136"/>
      <c r="M8" s="136"/>
    </row>
    <row r="9" spans="1:13" s="137" customFormat="1" ht="23.1" customHeight="1" x14ac:dyDescent="0.25">
      <c r="A9" s="35">
        <v>2</v>
      </c>
      <c r="B9" s="120" t="s">
        <v>42</v>
      </c>
      <c r="C9" s="142" t="s">
        <v>20</v>
      </c>
      <c r="D9" s="126" t="s">
        <v>17</v>
      </c>
      <c r="E9" s="256"/>
      <c r="F9" s="120"/>
      <c r="G9" s="138">
        <v>61800</v>
      </c>
      <c r="H9" s="134">
        <f t="shared" si="0"/>
        <v>61800</v>
      </c>
      <c r="I9" s="136"/>
      <c r="J9" s="139" t="s">
        <v>192</v>
      </c>
      <c r="K9" s="136"/>
      <c r="L9" s="140">
        <v>80000</v>
      </c>
      <c r="M9" s="141">
        <f>K9*L9</f>
        <v>0</v>
      </c>
    </row>
    <row r="10" spans="1:13" s="137" customFormat="1" ht="23.1" customHeight="1" x14ac:dyDescent="0.25">
      <c r="A10" s="35">
        <v>3</v>
      </c>
      <c r="B10" s="120" t="s">
        <v>465</v>
      </c>
      <c r="C10" s="142" t="s">
        <v>20</v>
      </c>
      <c r="D10" s="23" t="s">
        <v>13</v>
      </c>
      <c r="E10" s="256"/>
      <c r="F10" s="120"/>
      <c r="G10" s="138">
        <v>36050</v>
      </c>
      <c r="H10" s="134">
        <f t="shared" si="0"/>
        <v>72100</v>
      </c>
      <c r="I10" s="136"/>
      <c r="J10" s="136"/>
      <c r="K10" s="139"/>
      <c r="L10" s="136"/>
      <c r="M10" s="141">
        <f>K10*L10</f>
        <v>0</v>
      </c>
    </row>
    <row r="11" spans="1:13" s="137" customFormat="1" ht="23.1" customHeight="1" x14ac:dyDescent="0.25">
      <c r="A11" s="35">
        <v>4</v>
      </c>
      <c r="B11" s="120" t="s">
        <v>289</v>
      </c>
      <c r="C11" s="144" t="s">
        <v>14</v>
      </c>
      <c r="D11" s="126" t="s">
        <v>13</v>
      </c>
      <c r="E11" s="256"/>
      <c r="F11" s="120"/>
      <c r="G11" s="173">
        <v>18540</v>
      </c>
      <c r="H11" s="134">
        <f t="shared" si="0"/>
        <v>37080</v>
      </c>
      <c r="I11" s="145"/>
      <c r="J11" s="146"/>
      <c r="K11" s="147"/>
      <c r="L11" s="136"/>
      <c r="M11" s="141">
        <f>SUM(M9:M10)</f>
        <v>0</v>
      </c>
    </row>
    <row r="12" spans="1:13" s="137" customFormat="1" ht="23.1" customHeight="1" x14ac:dyDescent="0.25">
      <c r="A12" s="35">
        <v>5</v>
      </c>
      <c r="B12" s="148" t="s">
        <v>463</v>
      </c>
      <c r="C12" s="144" t="s">
        <v>36</v>
      </c>
      <c r="D12" s="126" t="s">
        <v>23</v>
      </c>
      <c r="E12" s="256"/>
      <c r="F12" s="120"/>
      <c r="G12" s="138">
        <v>66950</v>
      </c>
      <c r="H12" s="134">
        <f t="shared" si="0"/>
        <v>334750</v>
      </c>
      <c r="I12" s="145"/>
      <c r="J12" s="146"/>
      <c r="K12" s="147"/>
      <c r="L12" s="136"/>
      <c r="M12" s="143"/>
    </row>
    <row r="13" spans="1:13" s="137" customFormat="1" ht="23.1" customHeight="1" x14ac:dyDescent="0.25">
      <c r="A13" s="35">
        <v>6</v>
      </c>
      <c r="B13" s="148" t="s">
        <v>464</v>
      </c>
      <c r="C13" s="125" t="s">
        <v>16</v>
      </c>
      <c r="D13" s="126" t="s">
        <v>13</v>
      </c>
      <c r="E13" s="257"/>
      <c r="F13" s="120"/>
      <c r="G13" s="138">
        <v>16840</v>
      </c>
      <c r="H13" s="134">
        <f t="shared" si="0"/>
        <v>33680</v>
      </c>
      <c r="I13" s="145">
        <f>SUM(H8:H13)</f>
        <v>839410</v>
      </c>
      <c r="J13" s="146"/>
      <c r="K13" s="147"/>
      <c r="L13" s="136"/>
      <c r="M13" s="143"/>
    </row>
    <row r="14" spans="1:13" s="137" customFormat="1" ht="24.75" customHeight="1" x14ac:dyDescent="0.25">
      <c r="A14" s="251" t="s">
        <v>21</v>
      </c>
      <c r="B14" s="254"/>
      <c r="C14" s="252"/>
      <c r="D14" s="35"/>
      <c r="E14" s="149"/>
      <c r="F14" s="120"/>
      <c r="G14" s="134" t="s">
        <v>198</v>
      </c>
      <c r="H14" s="135">
        <f>I28+M17</f>
        <v>3377400</v>
      </c>
      <c r="I14" s="136"/>
      <c r="J14" s="136"/>
      <c r="K14" s="139"/>
      <c r="L14" s="136"/>
      <c r="M14" s="143"/>
    </row>
    <row r="15" spans="1:13" s="137" customFormat="1" ht="23.1" customHeight="1" x14ac:dyDescent="0.25">
      <c r="A15" s="35">
        <v>1</v>
      </c>
      <c r="B15" s="36" t="s">
        <v>183</v>
      </c>
      <c r="C15" s="35" t="s">
        <v>12</v>
      </c>
      <c r="D15" s="165">
        <v>14</v>
      </c>
      <c r="E15" s="263"/>
      <c r="F15" s="132" t="s">
        <v>184</v>
      </c>
      <c r="G15" s="20">
        <v>68000</v>
      </c>
      <c r="H15" s="134">
        <f t="shared" ref="H15:H61" si="1">D15*G15</f>
        <v>952000</v>
      </c>
      <c r="I15" s="151"/>
      <c r="J15" s="136"/>
      <c r="K15" s="139"/>
      <c r="L15" s="136"/>
      <c r="M15" s="143"/>
    </row>
    <row r="16" spans="1:13" s="137" customFormat="1" ht="23.1" customHeight="1" x14ac:dyDescent="0.25">
      <c r="A16" s="35">
        <v>2</v>
      </c>
      <c r="B16" s="36" t="s">
        <v>185</v>
      </c>
      <c r="C16" s="35" t="s">
        <v>12</v>
      </c>
      <c r="D16" s="165" t="s">
        <v>18</v>
      </c>
      <c r="E16" s="263"/>
      <c r="F16" s="132" t="s">
        <v>186</v>
      </c>
      <c r="G16" s="20">
        <v>60000</v>
      </c>
      <c r="H16" s="134">
        <f t="shared" si="1"/>
        <v>180000</v>
      </c>
      <c r="I16" s="151"/>
      <c r="J16" s="136"/>
      <c r="K16" s="139"/>
      <c r="L16" s="136"/>
      <c r="M16" s="143"/>
    </row>
    <row r="17" spans="1:15" s="137" customFormat="1" ht="23.1" customHeight="1" x14ac:dyDescent="0.25">
      <c r="A17" s="35">
        <v>3</v>
      </c>
      <c r="B17" s="130" t="s">
        <v>466</v>
      </c>
      <c r="C17" s="35" t="s">
        <v>14</v>
      </c>
      <c r="D17" s="23" t="s">
        <v>13</v>
      </c>
      <c r="E17" s="263"/>
      <c r="F17" s="132"/>
      <c r="G17" s="20">
        <v>8240</v>
      </c>
      <c r="H17" s="134">
        <f t="shared" si="1"/>
        <v>16480</v>
      </c>
      <c r="I17" s="151"/>
      <c r="J17" s="139" t="s">
        <v>192</v>
      </c>
      <c r="K17" s="136"/>
      <c r="L17" s="140">
        <v>80000</v>
      </c>
      <c r="M17" s="141">
        <f>K17*L17</f>
        <v>0</v>
      </c>
    </row>
    <row r="18" spans="1:15" s="137" customFormat="1" ht="23.1" customHeight="1" x14ac:dyDescent="0.25">
      <c r="A18" s="35">
        <v>4</v>
      </c>
      <c r="B18" s="130" t="s">
        <v>289</v>
      </c>
      <c r="C18" s="35" t="s">
        <v>14</v>
      </c>
      <c r="D18" s="23" t="s">
        <v>13</v>
      </c>
      <c r="E18" s="263"/>
      <c r="F18" s="132"/>
      <c r="G18" s="20">
        <v>18540</v>
      </c>
      <c r="H18" s="134">
        <f t="shared" si="1"/>
        <v>37080</v>
      </c>
      <c r="I18" s="136"/>
      <c r="J18" s="136"/>
      <c r="K18" s="139"/>
      <c r="L18" s="152"/>
      <c r="M18" s="141"/>
    </row>
    <row r="19" spans="1:15" s="137" customFormat="1" ht="23.1" customHeight="1" x14ac:dyDescent="0.25">
      <c r="A19" s="35">
        <v>5</v>
      </c>
      <c r="B19" s="130" t="s">
        <v>357</v>
      </c>
      <c r="C19" s="35" t="s">
        <v>36</v>
      </c>
      <c r="D19" s="23" t="s">
        <v>23</v>
      </c>
      <c r="E19" s="263"/>
      <c r="F19" s="132"/>
      <c r="G19" s="20">
        <v>14420</v>
      </c>
      <c r="H19" s="134">
        <f t="shared" si="1"/>
        <v>72100</v>
      </c>
      <c r="I19" s="136"/>
      <c r="J19" s="136"/>
      <c r="K19" s="139"/>
      <c r="L19" s="153"/>
      <c r="M19" s="141"/>
    </row>
    <row r="20" spans="1:15" s="137" customFormat="1" ht="23.1" customHeight="1" x14ac:dyDescent="0.25">
      <c r="A20" s="35">
        <v>6</v>
      </c>
      <c r="B20" s="130" t="s">
        <v>471</v>
      </c>
      <c r="C20" s="35" t="s">
        <v>285</v>
      </c>
      <c r="D20" s="23">
        <v>40</v>
      </c>
      <c r="E20" s="263"/>
      <c r="F20" s="132"/>
      <c r="G20" s="20">
        <v>1030</v>
      </c>
      <c r="H20" s="134">
        <f t="shared" si="1"/>
        <v>41200</v>
      </c>
      <c r="I20" s="136"/>
      <c r="J20" s="136"/>
      <c r="K20" s="139"/>
      <c r="L20" s="153"/>
      <c r="M20" s="143"/>
    </row>
    <row r="21" spans="1:15" s="137" customFormat="1" ht="23.1" customHeight="1" x14ac:dyDescent="0.25">
      <c r="A21" s="35">
        <v>7</v>
      </c>
      <c r="B21" s="36" t="s">
        <v>340</v>
      </c>
      <c r="C21" s="35" t="s">
        <v>25</v>
      </c>
      <c r="D21" s="23" t="s">
        <v>23</v>
      </c>
      <c r="E21" s="263"/>
      <c r="F21" s="154"/>
      <c r="G21" s="20">
        <v>4120</v>
      </c>
      <c r="H21" s="134">
        <f t="shared" si="1"/>
        <v>20600</v>
      </c>
      <c r="I21" s="136"/>
      <c r="J21" s="136"/>
      <c r="K21" s="139"/>
      <c r="L21" s="153"/>
      <c r="M21" s="143"/>
    </row>
    <row r="22" spans="1:15" s="137" customFormat="1" ht="23.1" customHeight="1" x14ac:dyDescent="0.25">
      <c r="A22" s="35">
        <v>8</v>
      </c>
      <c r="B22" s="36" t="s">
        <v>295</v>
      </c>
      <c r="C22" s="35" t="s">
        <v>36</v>
      </c>
      <c r="D22" s="23">
        <v>20</v>
      </c>
      <c r="E22" s="263"/>
      <c r="F22" s="132"/>
      <c r="G22" s="20">
        <v>2060</v>
      </c>
      <c r="H22" s="134">
        <f t="shared" si="1"/>
        <v>41200</v>
      </c>
      <c r="I22" s="136"/>
      <c r="J22" s="136"/>
      <c r="K22" s="139"/>
      <c r="L22" s="136"/>
      <c r="M22" s="136"/>
      <c r="N22" s="155"/>
    </row>
    <row r="23" spans="1:15" s="137" customFormat="1" ht="23.1" customHeight="1" x14ac:dyDescent="0.25">
      <c r="A23" s="35">
        <v>9</v>
      </c>
      <c r="B23" s="36" t="s">
        <v>377</v>
      </c>
      <c r="C23" s="35" t="s">
        <v>36</v>
      </c>
      <c r="D23" s="23">
        <v>20</v>
      </c>
      <c r="E23" s="263"/>
      <c r="F23" s="132"/>
      <c r="G23" s="20">
        <v>3090</v>
      </c>
      <c r="H23" s="134">
        <f t="shared" si="1"/>
        <v>61800</v>
      </c>
      <c r="I23" s="136"/>
      <c r="J23" s="136"/>
      <c r="K23" s="139"/>
      <c r="L23" s="136"/>
      <c r="M23" s="143"/>
      <c r="N23" s="157"/>
      <c r="O23" s="157"/>
    </row>
    <row r="24" spans="1:15" s="137" customFormat="1" ht="23.1" customHeight="1" x14ac:dyDescent="0.25">
      <c r="A24" s="35">
        <v>10</v>
      </c>
      <c r="B24" s="36" t="s">
        <v>322</v>
      </c>
      <c r="C24" s="35" t="s">
        <v>26</v>
      </c>
      <c r="D24" s="23" t="s">
        <v>70</v>
      </c>
      <c r="E24" s="266"/>
      <c r="F24" s="132"/>
      <c r="G24" s="20">
        <v>44290</v>
      </c>
      <c r="H24" s="134">
        <f t="shared" si="1"/>
        <v>265740</v>
      </c>
      <c r="I24" s="136"/>
      <c r="J24" s="136"/>
      <c r="K24" s="139"/>
      <c r="L24" s="136"/>
      <c r="M24" s="136"/>
      <c r="N24" s="158"/>
    </row>
    <row r="25" spans="1:15" s="137" customFormat="1" ht="23.1" customHeight="1" x14ac:dyDescent="0.25">
      <c r="A25" s="35">
        <v>11</v>
      </c>
      <c r="B25" s="36" t="s">
        <v>323</v>
      </c>
      <c r="C25" s="35" t="s">
        <v>25</v>
      </c>
      <c r="D25" s="23" t="s">
        <v>23</v>
      </c>
      <c r="E25" s="267"/>
      <c r="F25" s="132"/>
      <c r="G25" s="20">
        <v>29870</v>
      </c>
      <c r="H25" s="134">
        <f t="shared" si="1"/>
        <v>149350</v>
      </c>
      <c r="I25" s="136"/>
      <c r="J25" s="136"/>
      <c r="K25" s="139"/>
      <c r="L25" s="136"/>
      <c r="M25" s="136"/>
      <c r="N25" s="158"/>
    </row>
    <row r="26" spans="1:15" s="137" customFormat="1" ht="23.1" customHeight="1" x14ac:dyDescent="0.25">
      <c r="A26" s="35">
        <v>12</v>
      </c>
      <c r="B26" s="36" t="s">
        <v>325</v>
      </c>
      <c r="C26" s="35" t="s">
        <v>25</v>
      </c>
      <c r="D26" s="23" t="s">
        <v>17</v>
      </c>
      <c r="E26" s="267"/>
      <c r="F26" s="142"/>
      <c r="G26" s="20">
        <v>27810</v>
      </c>
      <c r="H26" s="134">
        <f t="shared" si="1"/>
        <v>27810</v>
      </c>
      <c r="I26" s="136"/>
      <c r="J26" s="136"/>
      <c r="K26" s="139"/>
      <c r="L26" s="136"/>
      <c r="M26" s="143"/>
      <c r="N26" s="159"/>
      <c r="O26" s="159"/>
    </row>
    <row r="27" spans="1:15" s="137" customFormat="1" ht="23.1" customHeight="1" x14ac:dyDescent="0.25">
      <c r="A27" s="35">
        <v>13</v>
      </c>
      <c r="B27" s="36" t="s">
        <v>324</v>
      </c>
      <c r="C27" s="35" t="s">
        <v>25</v>
      </c>
      <c r="D27" s="23" t="s">
        <v>44</v>
      </c>
      <c r="E27" s="267"/>
      <c r="F27" s="142"/>
      <c r="G27" s="20">
        <v>30900</v>
      </c>
      <c r="H27" s="134">
        <f t="shared" si="1"/>
        <v>123600</v>
      </c>
      <c r="I27" s="136"/>
      <c r="J27" s="136"/>
      <c r="K27" s="139"/>
      <c r="L27" s="136"/>
      <c r="M27" s="143"/>
      <c r="N27" s="159"/>
      <c r="O27" s="159"/>
    </row>
    <row r="28" spans="1:15" s="137" customFormat="1" ht="23.1" customHeight="1" x14ac:dyDescent="0.25">
      <c r="A28" s="35">
        <v>14</v>
      </c>
      <c r="B28" s="36" t="s">
        <v>467</v>
      </c>
      <c r="C28" s="35" t="s">
        <v>14</v>
      </c>
      <c r="D28" s="23" t="s">
        <v>13</v>
      </c>
      <c r="E28" s="267"/>
      <c r="F28" s="142"/>
      <c r="G28" s="20">
        <v>41200</v>
      </c>
      <c r="H28" s="134">
        <f t="shared" si="1"/>
        <v>82400</v>
      </c>
      <c r="I28" s="145">
        <f>SUM(H15:H36)</f>
        <v>3377400</v>
      </c>
      <c r="J28" s="136"/>
      <c r="K28" s="139"/>
      <c r="L28" s="160"/>
      <c r="M28" s="143"/>
    </row>
    <row r="29" spans="1:15" s="137" customFormat="1" ht="23.1" customHeight="1" x14ac:dyDescent="0.25">
      <c r="A29" s="35">
        <v>15</v>
      </c>
      <c r="B29" s="36" t="s">
        <v>329</v>
      </c>
      <c r="C29" s="35" t="s">
        <v>25</v>
      </c>
      <c r="D29" s="23" t="s">
        <v>17</v>
      </c>
      <c r="E29" s="267"/>
      <c r="F29" s="142"/>
      <c r="G29" s="20">
        <v>24720</v>
      </c>
      <c r="H29" s="134">
        <f t="shared" si="1"/>
        <v>24720</v>
      </c>
      <c r="I29" s="145"/>
      <c r="J29" s="136"/>
      <c r="K29" s="139"/>
      <c r="L29" s="160"/>
      <c r="M29" s="143"/>
    </row>
    <row r="30" spans="1:15" s="137" customFormat="1" ht="23.1" customHeight="1" x14ac:dyDescent="0.25">
      <c r="A30" s="35">
        <v>16</v>
      </c>
      <c r="B30" s="36" t="s">
        <v>369</v>
      </c>
      <c r="C30" s="35" t="s">
        <v>25</v>
      </c>
      <c r="D30" s="23" t="s">
        <v>17</v>
      </c>
      <c r="E30" s="267"/>
      <c r="F30" s="142"/>
      <c r="G30" s="20">
        <v>53560</v>
      </c>
      <c r="H30" s="134">
        <f t="shared" si="1"/>
        <v>53560</v>
      </c>
      <c r="I30" s="145"/>
      <c r="J30" s="136"/>
      <c r="K30" s="139"/>
      <c r="L30" s="160"/>
      <c r="M30" s="143"/>
    </row>
    <row r="31" spans="1:15" s="137" customFormat="1" ht="23.1" customHeight="1" x14ac:dyDescent="0.25">
      <c r="A31" s="35">
        <v>17</v>
      </c>
      <c r="B31" s="175" t="s">
        <v>468</v>
      </c>
      <c r="C31" s="35" t="s">
        <v>36</v>
      </c>
      <c r="D31" s="23" t="s">
        <v>17</v>
      </c>
      <c r="E31" s="267"/>
      <c r="F31" s="142"/>
      <c r="G31" s="174">
        <v>113300</v>
      </c>
      <c r="H31" s="134">
        <f t="shared" si="1"/>
        <v>113300</v>
      </c>
      <c r="I31" s="145"/>
      <c r="J31" s="136"/>
      <c r="K31" s="139"/>
      <c r="L31" s="160"/>
      <c r="M31" s="143"/>
    </row>
    <row r="32" spans="1:15" s="137" customFormat="1" ht="24" customHeight="1" x14ac:dyDescent="0.25">
      <c r="A32" s="35">
        <v>18</v>
      </c>
      <c r="B32" s="36" t="s">
        <v>326</v>
      </c>
      <c r="C32" s="35" t="s">
        <v>327</v>
      </c>
      <c r="D32" s="23" t="s">
        <v>17</v>
      </c>
      <c r="E32" s="267"/>
      <c r="F32" s="142"/>
      <c r="G32" s="20">
        <v>33990</v>
      </c>
      <c r="H32" s="134">
        <f t="shared" si="1"/>
        <v>33990</v>
      </c>
      <c r="I32" s="145"/>
      <c r="J32" s="136"/>
      <c r="K32" s="139"/>
      <c r="L32" s="160"/>
      <c r="M32" s="143"/>
    </row>
    <row r="33" spans="1:15" s="137" customFormat="1" ht="24" customHeight="1" x14ac:dyDescent="0.25">
      <c r="A33" s="35">
        <v>19</v>
      </c>
      <c r="B33" s="36" t="s">
        <v>328</v>
      </c>
      <c r="C33" s="35" t="s">
        <v>327</v>
      </c>
      <c r="D33" s="23" t="s">
        <v>17</v>
      </c>
      <c r="E33" s="267"/>
      <c r="F33" s="142"/>
      <c r="G33" s="20">
        <v>33990</v>
      </c>
      <c r="H33" s="134">
        <f t="shared" si="1"/>
        <v>33990</v>
      </c>
      <c r="I33" s="145"/>
      <c r="J33" s="136"/>
      <c r="K33" s="139"/>
      <c r="L33" s="160"/>
      <c r="M33" s="143"/>
    </row>
    <row r="34" spans="1:15" s="137" customFormat="1" ht="24" customHeight="1" x14ac:dyDescent="0.25">
      <c r="A34" s="35">
        <v>20</v>
      </c>
      <c r="B34" s="175" t="s">
        <v>253</v>
      </c>
      <c r="C34" s="35" t="s">
        <v>36</v>
      </c>
      <c r="D34" s="23" t="s">
        <v>13</v>
      </c>
      <c r="E34" s="267"/>
      <c r="F34" s="142"/>
      <c r="G34" s="174">
        <v>30900</v>
      </c>
      <c r="H34" s="134">
        <f t="shared" si="1"/>
        <v>61800</v>
      </c>
      <c r="I34" s="145"/>
      <c r="J34" s="136"/>
      <c r="K34" s="139"/>
      <c r="L34" s="160"/>
      <c r="M34" s="143"/>
    </row>
    <row r="35" spans="1:15" s="137" customFormat="1" ht="25.5" customHeight="1" x14ac:dyDescent="0.25">
      <c r="A35" s="35">
        <v>21</v>
      </c>
      <c r="B35" s="36" t="s">
        <v>116</v>
      </c>
      <c r="C35" s="35" t="s">
        <v>25</v>
      </c>
      <c r="D35" s="23" t="s">
        <v>17</v>
      </c>
      <c r="E35" s="267"/>
      <c r="F35" s="142"/>
      <c r="G35" s="20">
        <v>31930</v>
      </c>
      <c r="H35" s="134">
        <f t="shared" si="1"/>
        <v>31930</v>
      </c>
      <c r="I35" s="145"/>
      <c r="J35" s="136"/>
      <c r="K35" s="139"/>
      <c r="L35" s="160"/>
      <c r="M35" s="143"/>
    </row>
    <row r="36" spans="1:15" s="137" customFormat="1" ht="24" customHeight="1" x14ac:dyDescent="0.25">
      <c r="A36" s="35">
        <v>22</v>
      </c>
      <c r="B36" s="124" t="s">
        <v>306</v>
      </c>
      <c r="C36" s="35" t="s">
        <v>14</v>
      </c>
      <c r="D36" s="165">
        <v>25</v>
      </c>
      <c r="E36" s="268"/>
      <c r="F36" s="142"/>
      <c r="G36" s="20">
        <v>38110</v>
      </c>
      <c r="H36" s="134">
        <f t="shared" si="1"/>
        <v>952750</v>
      </c>
      <c r="I36" s="145"/>
      <c r="J36" s="136"/>
      <c r="K36" s="139"/>
      <c r="L36" s="160"/>
      <c r="M36" s="143"/>
    </row>
    <row r="37" spans="1:15" ht="21.75" customHeight="1" x14ac:dyDescent="0.3">
      <c r="A37" s="127" t="s">
        <v>28</v>
      </c>
      <c r="B37" s="6"/>
      <c r="C37" s="8"/>
      <c r="D37" s="8"/>
      <c r="E37" s="8"/>
      <c r="F37" s="14"/>
      <c r="G37" s="49" t="s">
        <v>198</v>
      </c>
      <c r="H37" s="68">
        <f>I43+M42</f>
        <v>548370</v>
      </c>
      <c r="K37" s="86"/>
      <c r="M37" s="79"/>
    </row>
    <row r="38" spans="1:15" ht="23.1" customHeight="1" x14ac:dyDescent="0.3">
      <c r="A38" s="35">
        <v>1</v>
      </c>
      <c r="B38" s="120" t="s">
        <v>185</v>
      </c>
      <c r="C38" s="35" t="s">
        <v>12</v>
      </c>
      <c r="D38" s="23" t="s">
        <v>23</v>
      </c>
      <c r="E38" s="258"/>
      <c r="F38" s="17"/>
      <c r="G38" s="49">
        <v>60000</v>
      </c>
      <c r="H38" s="49">
        <f t="shared" si="1"/>
        <v>300000</v>
      </c>
      <c r="K38" s="86"/>
      <c r="M38" s="102"/>
    </row>
    <row r="39" spans="1:15" ht="23.1" customHeight="1" x14ac:dyDescent="0.3">
      <c r="A39" s="35">
        <v>2</v>
      </c>
      <c r="B39" s="171" t="s">
        <v>448</v>
      </c>
      <c r="C39" s="35" t="s">
        <v>449</v>
      </c>
      <c r="D39" s="23" t="s">
        <v>17</v>
      </c>
      <c r="E39" s="259"/>
      <c r="F39" s="17"/>
      <c r="G39" s="172">
        <v>72100</v>
      </c>
      <c r="H39" s="49">
        <f t="shared" si="1"/>
        <v>72100</v>
      </c>
      <c r="K39" s="86"/>
      <c r="M39" s="79"/>
    </row>
    <row r="40" spans="1:15" ht="23.1" customHeight="1" x14ac:dyDescent="0.3">
      <c r="A40" s="35">
        <v>3</v>
      </c>
      <c r="B40" s="128" t="s">
        <v>450</v>
      </c>
      <c r="C40" s="125" t="s">
        <v>136</v>
      </c>
      <c r="D40" s="126" t="s">
        <v>17</v>
      </c>
      <c r="E40" s="259"/>
      <c r="F40" s="17" t="s">
        <v>451</v>
      </c>
      <c r="G40" s="60">
        <v>41200</v>
      </c>
      <c r="H40" s="49">
        <f t="shared" si="1"/>
        <v>41200</v>
      </c>
    </row>
    <row r="41" spans="1:15" ht="21" customHeight="1" x14ac:dyDescent="0.3">
      <c r="A41" s="35">
        <v>4</v>
      </c>
      <c r="B41" s="148" t="s">
        <v>388</v>
      </c>
      <c r="C41" s="125" t="s">
        <v>14</v>
      </c>
      <c r="D41" s="126" t="s">
        <v>18</v>
      </c>
      <c r="E41" s="259"/>
      <c r="F41" s="17"/>
      <c r="G41" s="60">
        <v>3090</v>
      </c>
      <c r="H41" s="49">
        <f t="shared" si="1"/>
        <v>9270</v>
      </c>
    </row>
    <row r="42" spans="1:15" ht="23.1" customHeight="1" x14ac:dyDescent="0.3">
      <c r="A42" s="35">
        <v>5</v>
      </c>
      <c r="B42" s="120" t="s">
        <v>141</v>
      </c>
      <c r="C42" s="35" t="s">
        <v>20</v>
      </c>
      <c r="D42" s="23" t="s">
        <v>18</v>
      </c>
      <c r="E42" s="259"/>
      <c r="F42" s="17"/>
      <c r="G42" s="60">
        <v>10300</v>
      </c>
      <c r="H42" s="49">
        <f t="shared" si="1"/>
        <v>30900</v>
      </c>
      <c r="J42" s="50" t="s">
        <v>192</v>
      </c>
      <c r="L42" s="49">
        <v>80000</v>
      </c>
      <c r="M42" s="67">
        <f>K42*L42</f>
        <v>0</v>
      </c>
    </row>
    <row r="43" spans="1:15" ht="23.1" customHeight="1" x14ac:dyDescent="0.3">
      <c r="A43" s="35">
        <v>6</v>
      </c>
      <c r="B43" s="120" t="s">
        <v>434</v>
      </c>
      <c r="C43" s="144" t="s">
        <v>14</v>
      </c>
      <c r="D43" s="126" t="s">
        <v>23</v>
      </c>
      <c r="E43" s="259"/>
      <c r="F43" s="17"/>
      <c r="G43" s="60">
        <v>2500</v>
      </c>
      <c r="H43" s="49">
        <f t="shared" si="1"/>
        <v>12500</v>
      </c>
      <c r="I43" s="67">
        <f>SUM(H38:H44)</f>
        <v>548370</v>
      </c>
    </row>
    <row r="44" spans="1:15" ht="38.25" customHeight="1" x14ac:dyDescent="0.3">
      <c r="A44" s="35">
        <v>7</v>
      </c>
      <c r="B44" s="120" t="s">
        <v>452</v>
      </c>
      <c r="C44" s="35" t="s">
        <v>36</v>
      </c>
      <c r="D44" s="23" t="s">
        <v>17</v>
      </c>
      <c r="E44" s="259"/>
      <c r="F44" s="121" t="s">
        <v>453</v>
      </c>
      <c r="G44" s="60">
        <v>82400</v>
      </c>
      <c r="H44" s="49">
        <f t="shared" si="1"/>
        <v>82400</v>
      </c>
      <c r="I44" s="67"/>
    </row>
    <row r="45" spans="1:15" s="50" customFormat="1" ht="19.5" customHeight="1" x14ac:dyDescent="0.3">
      <c r="A45" s="251" t="s">
        <v>91</v>
      </c>
      <c r="B45" s="252"/>
      <c r="C45" s="8"/>
      <c r="D45" s="9"/>
      <c r="E45" s="8"/>
      <c r="F45" s="14"/>
      <c r="G45" s="60" t="s">
        <v>198</v>
      </c>
      <c r="H45" s="68">
        <f>I46+M46</f>
        <v>578380</v>
      </c>
      <c r="N45"/>
      <c r="O45"/>
    </row>
    <row r="46" spans="1:15" s="50" customFormat="1" ht="23.1" customHeight="1" x14ac:dyDescent="0.3">
      <c r="A46" s="35">
        <v>1</v>
      </c>
      <c r="B46" s="120" t="s">
        <v>185</v>
      </c>
      <c r="C46" s="35" t="s">
        <v>12</v>
      </c>
      <c r="D46" s="23" t="s">
        <v>23</v>
      </c>
      <c r="E46" s="258"/>
      <c r="F46" s="14"/>
      <c r="G46" s="60">
        <v>60000</v>
      </c>
      <c r="H46" s="49">
        <f t="shared" ref="H46:H54" si="2">D46*G46</f>
        <v>300000</v>
      </c>
      <c r="I46" s="67">
        <f>SUM(H46:H54)</f>
        <v>578380</v>
      </c>
      <c r="J46" s="50" t="s">
        <v>192</v>
      </c>
      <c r="K46" s="50">
        <v>0</v>
      </c>
      <c r="L46" s="49">
        <v>80000</v>
      </c>
      <c r="M46" s="67">
        <f>K46*L46</f>
        <v>0</v>
      </c>
      <c r="N46"/>
      <c r="O46"/>
    </row>
    <row r="47" spans="1:15" s="50" customFormat="1" ht="23.1" customHeight="1" x14ac:dyDescent="0.3">
      <c r="A47" s="35">
        <v>2</v>
      </c>
      <c r="B47" s="171" t="s">
        <v>454</v>
      </c>
      <c r="C47" s="35" t="s">
        <v>63</v>
      </c>
      <c r="D47" s="23" t="s">
        <v>23</v>
      </c>
      <c r="E47" s="259"/>
      <c r="F47" s="14"/>
      <c r="G47" s="172"/>
      <c r="H47" s="49">
        <f t="shared" si="2"/>
        <v>0</v>
      </c>
      <c r="I47" s="67"/>
      <c r="L47" s="49"/>
      <c r="M47" s="67"/>
      <c r="N47"/>
      <c r="O47"/>
    </row>
    <row r="48" spans="1:15" s="50" customFormat="1" ht="23.1" customHeight="1" x14ac:dyDescent="0.3">
      <c r="A48" s="35">
        <v>3</v>
      </c>
      <c r="B48" s="148" t="s">
        <v>424</v>
      </c>
      <c r="C48" s="125" t="s">
        <v>63</v>
      </c>
      <c r="D48" s="126" t="s">
        <v>23</v>
      </c>
      <c r="E48" s="259"/>
      <c r="F48" s="14"/>
      <c r="G48" s="60">
        <v>12360</v>
      </c>
      <c r="H48" s="49">
        <f t="shared" si="2"/>
        <v>61800</v>
      </c>
      <c r="I48" s="67"/>
      <c r="L48" s="49"/>
      <c r="M48" s="67"/>
      <c r="N48"/>
      <c r="O48"/>
    </row>
    <row r="49" spans="1:15" s="50" customFormat="1" ht="23.1" customHeight="1" x14ac:dyDescent="0.3">
      <c r="A49" s="35">
        <v>4</v>
      </c>
      <c r="B49" s="7" t="s">
        <v>455</v>
      </c>
      <c r="C49" s="8" t="s">
        <v>36</v>
      </c>
      <c r="D49" s="9" t="s">
        <v>17</v>
      </c>
      <c r="E49" s="259"/>
      <c r="F49" s="14" t="s">
        <v>456</v>
      </c>
      <c r="G49" s="60">
        <v>61800</v>
      </c>
      <c r="H49" s="49">
        <f t="shared" si="2"/>
        <v>61800</v>
      </c>
      <c r="I49" s="67"/>
      <c r="L49" s="49"/>
      <c r="M49" s="67"/>
      <c r="N49"/>
      <c r="O49"/>
    </row>
    <row r="50" spans="1:15" s="50" customFormat="1" ht="23.1" customHeight="1" x14ac:dyDescent="0.3">
      <c r="A50" s="35">
        <v>5</v>
      </c>
      <c r="B50" s="7" t="s">
        <v>457</v>
      </c>
      <c r="C50" s="8" t="s">
        <v>36</v>
      </c>
      <c r="D50" s="23" t="s">
        <v>17</v>
      </c>
      <c r="E50" s="259"/>
      <c r="F50" s="14" t="s">
        <v>458</v>
      </c>
      <c r="G50" s="60">
        <v>61800</v>
      </c>
      <c r="H50" s="49">
        <f t="shared" si="2"/>
        <v>61800</v>
      </c>
      <c r="I50" s="67"/>
      <c r="L50" s="49"/>
      <c r="M50" s="67"/>
      <c r="N50"/>
      <c r="O50"/>
    </row>
    <row r="51" spans="1:15" s="50" customFormat="1" ht="23.1" customHeight="1" x14ac:dyDescent="0.3">
      <c r="A51" s="35">
        <v>6</v>
      </c>
      <c r="B51" s="120" t="s">
        <v>459</v>
      </c>
      <c r="C51" s="144" t="s">
        <v>14</v>
      </c>
      <c r="D51" s="126">
        <v>10</v>
      </c>
      <c r="E51" s="259"/>
      <c r="F51" s="14"/>
      <c r="G51" s="60">
        <v>2500</v>
      </c>
      <c r="H51" s="49">
        <f t="shared" si="2"/>
        <v>25000</v>
      </c>
      <c r="I51" s="67"/>
      <c r="L51" s="49"/>
      <c r="M51" s="67"/>
      <c r="N51"/>
      <c r="O51"/>
    </row>
    <row r="52" spans="1:15" s="50" customFormat="1" ht="23.1" customHeight="1" x14ac:dyDescent="0.3">
      <c r="A52" s="35">
        <v>7</v>
      </c>
      <c r="B52" s="45" t="s">
        <v>460</v>
      </c>
      <c r="C52" s="35" t="s">
        <v>14</v>
      </c>
      <c r="D52" s="23" t="s">
        <v>13</v>
      </c>
      <c r="E52" s="259"/>
      <c r="F52" s="14"/>
      <c r="G52" s="60">
        <v>3090</v>
      </c>
      <c r="H52" s="49">
        <f t="shared" si="2"/>
        <v>6180</v>
      </c>
      <c r="I52" s="67"/>
      <c r="L52" s="49"/>
      <c r="M52" s="67"/>
      <c r="N52"/>
      <c r="O52"/>
    </row>
    <row r="53" spans="1:15" s="50" customFormat="1" ht="23.1" customHeight="1" x14ac:dyDescent="0.3">
      <c r="A53" s="35">
        <v>8</v>
      </c>
      <c r="B53" s="45" t="s">
        <v>461</v>
      </c>
      <c r="C53" s="35" t="s">
        <v>14</v>
      </c>
      <c r="D53" s="23" t="s">
        <v>23</v>
      </c>
      <c r="E53" s="259"/>
      <c r="F53" s="14" t="s">
        <v>462</v>
      </c>
      <c r="G53" s="60">
        <v>8240</v>
      </c>
      <c r="H53" s="49">
        <f t="shared" si="2"/>
        <v>41200</v>
      </c>
      <c r="I53" s="67"/>
      <c r="L53" s="49"/>
      <c r="M53" s="67"/>
      <c r="N53"/>
      <c r="O53"/>
    </row>
    <row r="54" spans="1:15" s="50" customFormat="1" ht="23.1" customHeight="1" x14ac:dyDescent="0.3">
      <c r="A54" s="35">
        <v>9</v>
      </c>
      <c r="B54" s="133" t="s">
        <v>472</v>
      </c>
      <c r="C54" s="35" t="s">
        <v>14</v>
      </c>
      <c r="D54" s="23" t="s">
        <v>17</v>
      </c>
      <c r="E54" s="260"/>
      <c r="F54" s="14"/>
      <c r="G54" s="66">
        <v>20600</v>
      </c>
      <c r="H54" s="49">
        <f t="shared" si="2"/>
        <v>20600</v>
      </c>
      <c r="I54" s="67"/>
      <c r="L54" s="49"/>
      <c r="M54" s="67"/>
      <c r="N54"/>
      <c r="O54"/>
    </row>
    <row r="55" spans="1:15" s="50" customFormat="1" ht="24" customHeight="1" x14ac:dyDescent="0.3">
      <c r="A55" s="251" t="s">
        <v>27</v>
      </c>
      <c r="B55" s="252"/>
      <c r="C55" s="8"/>
      <c r="D55" s="9"/>
      <c r="E55" s="8"/>
      <c r="F55" s="14"/>
      <c r="G55" s="60" t="s">
        <v>198</v>
      </c>
      <c r="H55" s="68">
        <f>SUM(I58)</f>
        <v>124120</v>
      </c>
      <c r="N55"/>
      <c r="O55"/>
    </row>
    <row r="56" spans="1:15" s="50" customFormat="1" ht="26.1" customHeight="1" x14ac:dyDescent="0.3">
      <c r="A56" s="35">
        <v>1</v>
      </c>
      <c r="B56" s="120" t="s">
        <v>185</v>
      </c>
      <c r="C56" s="35" t="s">
        <v>12</v>
      </c>
      <c r="D56" s="23" t="s">
        <v>13</v>
      </c>
      <c r="E56" s="258"/>
      <c r="F56" s="14"/>
      <c r="G56" s="60">
        <v>60000</v>
      </c>
      <c r="H56" s="49">
        <f t="shared" si="1"/>
        <v>120000</v>
      </c>
      <c r="N56"/>
      <c r="O56"/>
    </row>
    <row r="57" spans="1:15" s="50" customFormat="1" ht="26.1" customHeight="1" x14ac:dyDescent="0.3">
      <c r="A57" s="35">
        <v>2</v>
      </c>
      <c r="B57" s="133" t="s">
        <v>300</v>
      </c>
      <c r="C57" s="35" t="s">
        <v>41</v>
      </c>
      <c r="D57" s="23" t="s">
        <v>13</v>
      </c>
      <c r="E57" s="259"/>
      <c r="F57" s="14"/>
      <c r="G57" s="66">
        <v>2060</v>
      </c>
      <c r="H57" s="49">
        <f t="shared" si="1"/>
        <v>4120</v>
      </c>
      <c r="I57" s="81">
        <f>SUM(H56:H57)</f>
        <v>124120</v>
      </c>
      <c r="N57"/>
      <c r="O57"/>
    </row>
    <row r="58" spans="1:15" s="50" customFormat="1" ht="26.1" customHeight="1" x14ac:dyDescent="0.3">
      <c r="A58" s="35">
        <v>3</v>
      </c>
      <c r="B58" s="171" t="s">
        <v>469</v>
      </c>
      <c r="C58" s="35" t="s">
        <v>34</v>
      </c>
      <c r="D58" s="23" t="s">
        <v>17</v>
      </c>
      <c r="E58" s="259"/>
      <c r="F58" s="14"/>
      <c r="G58" s="172"/>
      <c r="H58" s="49">
        <f t="shared" si="1"/>
        <v>0</v>
      </c>
      <c r="I58" s="67">
        <f>SUM(H56:H58)</f>
        <v>124120</v>
      </c>
      <c r="N58"/>
      <c r="O58"/>
    </row>
    <row r="59" spans="1:15" s="50" customFormat="1" ht="24" customHeight="1" x14ac:dyDescent="0.3">
      <c r="A59" s="251" t="s">
        <v>103</v>
      </c>
      <c r="B59" s="252"/>
      <c r="C59" s="8"/>
      <c r="D59" s="9"/>
      <c r="E59" s="7"/>
      <c r="F59" s="14"/>
      <c r="G59" s="60" t="s">
        <v>198</v>
      </c>
      <c r="H59" s="68">
        <f>I60+M61</f>
        <v>65000</v>
      </c>
      <c r="N59"/>
      <c r="O59"/>
    </row>
    <row r="60" spans="1:15" s="50" customFormat="1" ht="23.1" customHeight="1" x14ac:dyDescent="0.3">
      <c r="A60" s="35">
        <v>1</v>
      </c>
      <c r="B60" s="120" t="s">
        <v>185</v>
      </c>
      <c r="C60" s="35" t="s">
        <v>12</v>
      </c>
      <c r="D60" s="23" t="s">
        <v>17</v>
      </c>
      <c r="E60" s="259"/>
      <c r="F60" s="14"/>
      <c r="G60" s="60">
        <v>60000</v>
      </c>
      <c r="H60" s="49">
        <f t="shared" si="1"/>
        <v>60000</v>
      </c>
      <c r="I60" s="81">
        <f>SUM(H60:H61)</f>
        <v>65000</v>
      </c>
      <c r="N60"/>
      <c r="O60"/>
    </row>
    <row r="61" spans="1:15" s="50" customFormat="1" ht="23.1" customHeight="1" x14ac:dyDescent="0.3">
      <c r="A61" s="35">
        <v>2</v>
      </c>
      <c r="B61" s="120" t="s">
        <v>459</v>
      </c>
      <c r="C61" s="35" t="s">
        <v>14</v>
      </c>
      <c r="D61" s="23" t="s">
        <v>13</v>
      </c>
      <c r="E61" s="260"/>
      <c r="F61" s="14"/>
      <c r="G61" s="60">
        <v>2500</v>
      </c>
      <c r="H61" s="49">
        <f t="shared" si="1"/>
        <v>5000</v>
      </c>
      <c r="I61" s="81"/>
      <c r="J61" s="50" t="s">
        <v>192</v>
      </c>
      <c r="L61" s="49">
        <v>80000</v>
      </c>
      <c r="M61" s="67">
        <f>K61*L61</f>
        <v>0</v>
      </c>
      <c r="N61"/>
      <c r="O61"/>
    </row>
    <row r="62" spans="1:15" x14ac:dyDescent="0.3">
      <c r="A62" s="3"/>
      <c r="B62" s="3"/>
      <c r="C62" s="18"/>
      <c r="D62" s="18"/>
      <c r="E62" s="18"/>
      <c r="F62" s="3"/>
      <c r="H62" s="106">
        <f>H7+H14+H37+H45+H55+H59</f>
        <v>5532680</v>
      </c>
      <c r="I62" s="104">
        <f>I60+I58+I46+I43+I28+I13</f>
        <v>5532680</v>
      </c>
      <c r="J62" s="104">
        <f>M61+M42+M17+M11</f>
        <v>0</v>
      </c>
    </row>
    <row r="63" spans="1:15" ht="9.75" customHeight="1" x14ac:dyDescent="0.3">
      <c r="A63" s="3"/>
      <c r="B63" s="3"/>
      <c r="C63" s="18"/>
      <c r="D63" s="117"/>
      <c r="E63" s="117"/>
      <c r="F63" s="117"/>
      <c r="H63" s="105" t="s">
        <v>198</v>
      </c>
      <c r="I63" s="77" t="s">
        <v>199</v>
      </c>
      <c r="J63" s="77" t="s">
        <v>192</v>
      </c>
    </row>
    <row r="64" spans="1:15" x14ac:dyDescent="0.3">
      <c r="A64" s="19"/>
      <c r="B64" s="19"/>
      <c r="C64" s="18"/>
      <c r="D64" s="40"/>
      <c r="E64" s="249" t="s">
        <v>155</v>
      </c>
      <c r="F64" s="249"/>
    </row>
    <row r="65" spans="1:13" x14ac:dyDescent="0.3">
      <c r="A65" s="250" t="s">
        <v>313</v>
      </c>
      <c r="B65" s="250"/>
      <c r="C65" s="249" t="s">
        <v>311</v>
      </c>
      <c r="D65" s="249"/>
      <c r="E65" s="250" t="s">
        <v>31</v>
      </c>
      <c r="F65" s="250"/>
    </row>
    <row r="66" spans="1:13" x14ac:dyDescent="0.3">
      <c r="A66" s="3"/>
      <c r="B66" s="3"/>
      <c r="C66" s="18"/>
      <c r="D66" s="18"/>
      <c r="E66" s="20"/>
      <c r="F66" s="3"/>
    </row>
    <row r="67" spans="1:13" x14ac:dyDescent="0.3">
      <c r="A67" s="3"/>
      <c r="B67" s="3"/>
      <c r="C67" s="18"/>
      <c r="D67" s="18"/>
      <c r="E67" s="21"/>
      <c r="F67" s="3"/>
    </row>
    <row r="68" spans="1:13" x14ac:dyDescent="0.3">
      <c r="A68" s="3"/>
      <c r="B68" s="3"/>
      <c r="C68" s="18"/>
      <c r="D68" s="18"/>
      <c r="E68" s="20"/>
      <c r="F68" s="3"/>
    </row>
    <row r="69" spans="1:13" x14ac:dyDescent="0.3">
      <c r="A69" s="3"/>
      <c r="B69" s="3"/>
      <c r="C69" s="18"/>
      <c r="D69" s="18"/>
      <c r="E69" s="20"/>
      <c r="F69" s="3"/>
    </row>
    <row r="70" spans="1:13" x14ac:dyDescent="0.3">
      <c r="A70" s="249" t="s">
        <v>312</v>
      </c>
      <c r="B70" s="249"/>
      <c r="C70" s="249" t="s">
        <v>180</v>
      </c>
      <c r="D70" s="249"/>
      <c r="E70" s="249" t="s">
        <v>275</v>
      </c>
      <c r="F70" s="249"/>
    </row>
    <row r="71" spans="1:13" s="1" customFormat="1" x14ac:dyDescent="0.3">
      <c r="C71" s="27"/>
      <c r="D71" s="22"/>
      <c r="E71" s="249"/>
      <c r="F71" s="249"/>
      <c r="G71" s="49"/>
      <c r="H71" s="49"/>
      <c r="I71" s="50"/>
      <c r="J71" s="50"/>
      <c r="K71" s="49"/>
      <c r="L71" s="49"/>
      <c r="M71" s="49"/>
    </row>
    <row r="72" spans="1:13" s="1" customFormat="1" x14ac:dyDescent="0.3">
      <c r="A72" s="3"/>
      <c r="B72" s="3"/>
      <c r="C72" s="18"/>
      <c r="D72" s="18"/>
      <c r="E72" s="3"/>
      <c r="F72" s="3"/>
      <c r="G72" s="49"/>
      <c r="H72" s="49"/>
      <c r="I72" s="50"/>
      <c r="J72" s="50"/>
      <c r="K72" s="49"/>
      <c r="L72" s="49"/>
      <c r="M72" s="49"/>
    </row>
  </sheetData>
  <mergeCells count="27">
    <mergeCell ref="A1:B1"/>
    <mergeCell ref="C1:F1"/>
    <mergeCell ref="A2:B2"/>
    <mergeCell ref="C2:F2"/>
    <mergeCell ref="C3:F3"/>
    <mergeCell ref="A4:F4"/>
    <mergeCell ref="A5:F5"/>
    <mergeCell ref="A7:C7"/>
    <mergeCell ref="A14:C14"/>
    <mergeCell ref="E15:E23"/>
    <mergeCell ref="E24:E36"/>
    <mergeCell ref="E8:E13"/>
    <mergeCell ref="E38:E44"/>
    <mergeCell ref="A45:B45"/>
    <mergeCell ref="A55:B55"/>
    <mergeCell ref="E56:E58"/>
    <mergeCell ref="A59:B59"/>
    <mergeCell ref="E46:E54"/>
    <mergeCell ref="E60:E61"/>
    <mergeCell ref="E71:F71"/>
    <mergeCell ref="E64:F64"/>
    <mergeCell ref="A65:B65"/>
    <mergeCell ref="C65:D65"/>
    <mergeCell ref="E65:F65"/>
    <mergeCell ref="A70:B70"/>
    <mergeCell ref="C70:D70"/>
    <mergeCell ref="E70:F70"/>
  </mergeCells>
  <pageMargins left="0.52" right="0.2" top="0.48" bottom="0.33" header="0.38" footer="0.2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43" workbookViewId="0">
      <selection activeCell="B60" sqref="B60"/>
    </sheetView>
  </sheetViews>
  <sheetFormatPr defaultRowHeight="18.75" x14ac:dyDescent="0.3"/>
  <cols>
    <col min="1" max="1" width="5.28515625" customWidth="1"/>
    <col min="2" max="2" width="37.85546875" customWidth="1"/>
    <col min="3" max="3" width="8.14062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381</v>
      </c>
      <c r="D3" s="265"/>
      <c r="E3" s="265"/>
      <c r="F3" s="265"/>
    </row>
    <row r="4" spans="1:13" ht="39.75" customHeight="1" x14ac:dyDescent="0.3">
      <c r="A4" s="261" t="s">
        <v>473</v>
      </c>
      <c r="B4" s="262"/>
      <c r="C4" s="262"/>
      <c r="D4" s="262"/>
      <c r="E4" s="262"/>
      <c r="F4" s="262"/>
    </row>
    <row r="5" spans="1:13" ht="56.25" customHeight="1" x14ac:dyDescent="0.3">
      <c r="A5" s="253" t="s">
        <v>396</v>
      </c>
      <c r="B5" s="253"/>
      <c r="C5" s="253"/>
      <c r="D5" s="253"/>
      <c r="E5" s="253"/>
      <c r="F5" s="253"/>
      <c r="G5" s="4"/>
      <c r="H5" s="4"/>
    </row>
    <row r="6" spans="1:13" ht="29.25" customHeight="1" x14ac:dyDescent="0.3">
      <c r="A6" s="162" t="s">
        <v>5</v>
      </c>
      <c r="B6" s="162" t="s">
        <v>6</v>
      </c>
      <c r="C6" s="162" t="s">
        <v>7</v>
      </c>
      <c r="D6" s="162" t="s">
        <v>8</v>
      </c>
      <c r="E6" s="162" t="s">
        <v>9</v>
      </c>
      <c r="F6" s="162" t="s">
        <v>10</v>
      </c>
    </row>
    <row r="7" spans="1:13" s="137" customFormat="1" ht="27" customHeight="1" x14ac:dyDescent="0.25">
      <c r="A7" s="251" t="s">
        <v>11</v>
      </c>
      <c r="B7" s="254"/>
      <c r="C7" s="252"/>
      <c r="D7" s="35"/>
      <c r="E7" s="120"/>
      <c r="F7" s="120"/>
      <c r="G7" s="134" t="s">
        <v>198</v>
      </c>
      <c r="H7" s="135">
        <f>I14+M12</f>
        <v>567050</v>
      </c>
      <c r="I7" s="136"/>
      <c r="J7" s="136"/>
      <c r="K7" s="136"/>
      <c r="L7" s="136"/>
      <c r="M7" s="136"/>
    </row>
    <row r="8" spans="1:13" s="137" customFormat="1" ht="23.1" customHeight="1" x14ac:dyDescent="0.25">
      <c r="A8" s="35">
        <v>1</v>
      </c>
      <c r="B8" s="120" t="s">
        <v>185</v>
      </c>
      <c r="C8" s="35" t="s">
        <v>12</v>
      </c>
      <c r="D8" s="23" t="s">
        <v>23</v>
      </c>
      <c r="E8" s="255"/>
      <c r="F8" s="120"/>
      <c r="G8" s="134">
        <v>65000</v>
      </c>
      <c r="H8" s="134">
        <f>D8*G8</f>
        <v>325000</v>
      </c>
      <c r="I8" s="136"/>
      <c r="J8" s="136"/>
      <c r="K8" s="136"/>
      <c r="L8" s="136"/>
      <c r="M8" s="136"/>
    </row>
    <row r="9" spans="1:13" s="137" customFormat="1" ht="23.1" customHeight="1" x14ac:dyDescent="0.25">
      <c r="A9" s="35">
        <v>2</v>
      </c>
      <c r="B9" s="179" t="s">
        <v>486</v>
      </c>
      <c r="C9" s="125" t="s">
        <v>36</v>
      </c>
      <c r="D9" s="23" t="s">
        <v>17</v>
      </c>
      <c r="E9" s="256"/>
      <c r="F9" s="120"/>
      <c r="G9" s="134">
        <v>7210</v>
      </c>
      <c r="H9" s="134">
        <f>D9*G9</f>
        <v>7210</v>
      </c>
      <c r="I9" s="136"/>
      <c r="J9" s="136"/>
      <c r="K9" s="136"/>
      <c r="L9" s="136"/>
      <c r="M9" s="136"/>
    </row>
    <row r="10" spans="1:13" s="137" customFormat="1" ht="23.1" customHeight="1" x14ac:dyDescent="0.25">
      <c r="A10" s="35">
        <v>3</v>
      </c>
      <c r="B10" s="120" t="s">
        <v>42</v>
      </c>
      <c r="C10" s="142" t="s">
        <v>20</v>
      </c>
      <c r="D10" s="126" t="s">
        <v>13</v>
      </c>
      <c r="E10" s="256"/>
      <c r="F10" s="120"/>
      <c r="G10" s="138">
        <v>61800</v>
      </c>
      <c r="H10" s="134">
        <f t="shared" ref="H10:H15" si="0">D10*G10</f>
        <v>123600</v>
      </c>
      <c r="I10" s="136"/>
      <c r="J10" s="139" t="s">
        <v>192</v>
      </c>
      <c r="K10" s="136"/>
      <c r="L10" s="140">
        <v>80000</v>
      </c>
      <c r="M10" s="141">
        <f>K10*L10</f>
        <v>0</v>
      </c>
    </row>
    <row r="11" spans="1:13" s="137" customFormat="1" ht="23.1" customHeight="1" x14ac:dyDescent="0.25">
      <c r="A11" s="35">
        <v>4</v>
      </c>
      <c r="B11" s="128" t="s">
        <v>474</v>
      </c>
      <c r="C11" s="142" t="s">
        <v>14</v>
      </c>
      <c r="D11" s="23" t="s">
        <v>13</v>
      </c>
      <c r="E11" s="256"/>
      <c r="F11" s="120"/>
      <c r="G11" s="138">
        <v>3090</v>
      </c>
      <c r="H11" s="134">
        <f t="shared" si="0"/>
        <v>6180</v>
      </c>
      <c r="I11" s="136"/>
      <c r="J11" s="136"/>
      <c r="K11" s="139"/>
      <c r="L11" s="136"/>
      <c r="M11" s="141">
        <f>K11*L11</f>
        <v>0</v>
      </c>
    </row>
    <row r="12" spans="1:13" s="137" customFormat="1" ht="23.1" customHeight="1" x14ac:dyDescent="0.25">
      <c r="A12" s="35">
        <v>5</v>
      </c>
      <c r="B12" s="36" t="s">
        <v>340</v>
      </c>
      <c r="C12" s="35" t="s">
        <v>25</v>
      </c>
      <c r="D12" s="126" t="s">
        <v>18</v>
      </c>
      <c r="E12" s="256"/>
      <c r="F12" s="120"/>
      <c r="G12" s="173">
        <v>4120</v>
      </c>
      <c r="H12" s="134">
        <f t="shared" si="0"/>
        <v>12360</v>
      </c>
      <c r="I12" s="145"/>
      <c r="J12" s="146"/>
      <c r="K12" s="147"/>
      <c r="L12" s="136"/>
      <c r="M12" s="141">
        <f>SUM(M10:M11)</f>
        <v>0</v>
      </c>
    </row>
    <row r="13" spans="1:13" s="137" customFormat="1" ht="23.1" customHeight="1" x14ac:dyDescent="0.25">
      <c r="A13" s="35">
        <v>6</v>
      </c>
      <c r="B13" s="148" t="s">
        <v>374</v>
      </c>
      <c r="C13" s="144" t="s">
        <v>20</v>
      </c>
      <c r="D13" s="126" t="s">
        <v>13</v>
      </c>
      <c r="E13" s="256"/>
      <c r="F13" s="120"/>
      <c r="G13" s="138">
        <v>36050</v>
      </c>
      <c r="H13" s="134">
        <f t="shared" si="0"/>
        <v>72100</v>
      </c>
      <c r="I13" s="145"/>
      <c r="J13" s="146"/>
      <c r="K13" s="147"/>
      <c r="L13" s="136"/>
      <c r="M13" s="143"/>
    </row>
    <row r="14" spans="1:13" s="137" customFormat="1" ht="23.1" customHeight="1" x14ac:dyDescent="0.25">
      <c r="A14" s="35">
        <v>7</v>
      </c>
      <c r="B14" s="148" t="s">
        <v>344</v>
      </c>
      <c r="C14" s="125" t="s">
        <v>16</v>
      </c>
      <c r="D14" s="126" t="s">
        <v>17</v>
      </c>
      <c r="E14" s="256"/>
      <c r="F14" s="120"/>
      <c r="G14" s="138">
        <v>20600</v>
      </c>
      <c r="H14" s="134">
        <f t="shared" si="0"/>
        <v>20600</v>
      </c>
      <c r="I14" s="145">
        <f>SUM(H8:H14)</f>
        <v>567050</v>
      </c>
      <c r="J14" s="146"/>
      <c r="K14" s="147"/>
      <c r="L14" s="136"/>
      <c r="M14" s="143"/>
    </row>
    <row r="15" spans="1:13" s="137" customFormat="1" ht="23.1" customHeight="1" x14ac:dyDescent="0.25">
      <c r="A15" s="35">
        <v>8</v>
      </c>
      <c r="B15" s="148" t="s">
        <v>475</v>
      </c>
      <c r="C15" s="125" t="s">
        <v>14</v>
      </c>
      <c r="D15" s="126" t="s">
        <v>17</v>
      </c>
      <c r="E15" s="257"/>
      <c r="F15" s="120"/>
      <c r="G15" s="138">
        <v>15450</v>
      </c>
      <c r="H15" s="134">
        <f t="shared" si="0"/>
        <v>15450</v>
      </c>
      <c r="I15" s="145"/>
      <c r="J15" s="146"/>
      <c r="K15" s="147"/>
      <c r="L15" s="136"/>
      <c r="M15" s="143"/>
    </row>
    <row r="16" spans="1:13" s="137" customFormat="1" ht="27" customHeight="1" x14ac:dyDescent="0.25">
      <c r="A16" s="251" t="s">
        <v>21</v>
      </c>
      <c r="B16" s="254"/>
      <c r="C16" s="252"/>
      <c r="D16" s="35"/>
      <c r="E16" s="149"/>
      <c r="F16" s="120"/>
      <c r="G16" s="134" t="s">
        <v>198</v>
      </c>
      <c r="H16" s="135">
        <f>I30+M19</f>
        <v>3129180</v>
      </c>
      <c r="I16" s="136"/>
      <c r="J16" s="136"/>
      <c r="K16" s="139"/>
      <c r="L16" s="136"/>
      <c r="M16" s="143"/>
    </row>
    <row r="17" spans="1:15" s="137" customFormat="1" ht="23.1" customHeight="1" x14ac:dyDescent="0.25">
      <c r="A17" s="35">
        <v>1</v>
      </c>
      <c r="B17" s="120" t="s">
        <v>183</v>
      </c>
      <c r="C17" s="35" t="s">
        <v>12</v>
      </c>
      <c r="D17" s="23">
        <v>10</v>
      </c>
      <c r="E17" s="263"/>
      <c r="F17" s="132" t="s">
        <v>184</v>
      </c>
      <c r="G17" s="178">
        <v>70000</v>
      </c>
      <c r="H17" s="134">
        <f t="shared" ref="H17:H67" si="1">D17*G17</f>
        <v>700000</v>
      </c>
      <c r="I17" s="151"/>
      <c r="J17" s="136"/>
      <c r="K17" s="139"/>
      <c r="L17" s="136"/>
      <c r="M17" s="143"/>
    </row>
    <row r="18" spans="1:15" s="137" customFormat="1" ht="23.1" customHeight="1" x14ac:dyDescent="0.25">
      <c r="A18" s="35">
        <v>2</v>
      </c>
      <c r="B18" s="120" t="s">
        <v>185</v>
      </c>
      <c r="C18" s="35" t="s">
        <v>12</v>
      </c>
      <c r="D18" s="23" t="s">
        <v>44</v>
      </c>
      <c r="E18" s="263"/>
      <c r="F18" s="132" t="s">
        <v>186</v>
      </c>
      <c r="G18" s="178">
        <v>65000</v>
      </c>
      <c r="H18" s="134">
        <f t="shared" si="1"/>
        <v>260000</v>
      </c>
      <c r="I18" s="151"/>
      <c r="J18" s="136"/>
      <c r="K18" s="139"/>
      <c r="L18" s="136"/>
      <c r="M18" s="143"/>
    </row>
    <row r="19" spans="1:15" s="137" customFormat="1" ht="23.1" customHeight="1" x14ac:dyDescent="0.25">
      <c r="A19" s="35">
        <v>3</v>
      </c>
      <c r="B19" s="130" t="s">
        <v>42</v>
      </c>
      <c r="C19" s="35" t="s">
        <v>20</v>
      </c>
      <c r="D19" s="23" t="s">
        <v>17</v>
      </c>
      <c r="E19" s="263"/>
      <c r="F19" s="132"/>
      <c r="G19" s="20">
        <v>61800</v>
      </c>
      <c r="H19" s="134">
        <f t="shared" si="1"/>
        <v>61800</v>
      </c>
      <c r="I19" s="151"/>
      <c r="J19" s="139" t="s">
        <v>192</v>
      </c>
      <c r="K19" s="136"/>
      <c r="L19" s="140">
        <v>80000</v>
      </c>
      <c r="M19" s="141">
        <f>K19*L19</f>
        <v>0</v>
      </c>
    </row>
    <row r="20" spans="1:15" s="137" customFormat="1" ht="23.1" customHeight="1" x14ac:dyDescent="0.25">
      <c r="A20" s="35">
        <v>4</v>
      </c>
      <c r="B20" s="130" t="s">
        <v>476</v>
      </c>
      <c r="C20" s="35" t="s">
        <v>36</v>
      </c>
      <c r="D20" s="23" t="s">
        <v>17</v>
      </c>
      <c r="E20" s="263"/>
      <c r="F20" s="132"/>
      <c r="G20" s="20">
        <v>164800</v>
      </c>
      <c r="H20" s="134">
        <f t="shared" si="1"/>
        <v>164800</v>
      </c>
      <c r="I20" s="136"/>
      <c r="J20" s="136"/>
      <c r="K20" s="139"/>
      <c r="L20" s="152"/>
      <c r="M20" s="141"/>
    </row>
    <row r="21" spans="1:15" s="137" customFormat="1" ht="23.1" customHeight="1" x14ac:dyDescent="0.25">
      <c r="A21" s="35">
        <v>5</v>
      </c>
      <c r="B21" s="120" t="s">
        <v>290</v>
      </c>
      <c r="C21" s="35" t="s">
        <v>16</v>
      </c>
      <c r="D21" s="23" t="s">
        <v>23</v>
      </c>
      <c r="E21" s="263"/>
      <c r="F21" s="132"/>
      <c r="G21" s="20">
        <v>3090</v>
      </c>
      <c r="H21" s="134">
        <f t="shared" si="1"/>
        <v>15450</v>
      </c>
      <c r="I21" s="136"/>
      <c r="J21" s="136"/>
      <c r="K21" s="139"/>
      <c r="L21" s="153"/>
      <c r="M21" s="141"/>
    </row>
    <row r="22" spans="1:15" s="137" customFormat="1" ht="23.1" customHeight="1" x14ac:dyDescent="0.25">
      <c r="A22" s="35">
        <v>6</v>
      </c>
      <c r="B22" s="130" t="s">
        <v>438</v>
      </c>
      <c r="C22" s="35" t="s">
        <v>41</v>
      </c>
      <c r="D22" s="23" t="s">
        <v>17</v>
      </c>
      <c r="E22" s="263"/>
      <c r="F22" s="132"/>
      <c r="G22" s="20">
        <v>9270</v>
      </c>
      <c r="H22" s="134">
        <f t="shared" si="1"/>
        <v>9270</v>
      </c>
      <c r="I22" s="136"/>
      <c r="J22" s="136"/>
      <c r="K22" s="139"/>
      <c r="L22" s="153"/>
      <c r="M22" s="143"/>
    </row>
    <row r="23" spans="1:15" s="137" customFormat="1" ht="23.1" customHeight="1" x14ac:dyDescent="0.25">
      <c r="A23" s="35">
        <v>7</v>
      </c>
      <c r="B23" s="120" t="s">
        <v>344</v>
      </c>
      <c r="C23" s="35" t="s">
        <v>16</v>
      </c>
      <c r="D23" s="23" t="s">
        <v>13</v>
      </c>
      <c r="E23" s="263"/>
      <c r="F23" s="154"/>
      <c r="G23" s="20">
        <v>20600</v>
      </c>
      <c r="H23" s="134">
        <f t="shared" si="1"/>
        <v>41200</v>
      </c>
      <c r="I23" s="136"/>
      <c r="J23" s="136"/>
      <c r="K23" s="139"/>
      <c r="L23" s="153"/>
      <c r="M23" s="143"/>
    </row>
    <row r="24" spans="1:15" s="137" customFormat="1" ht="23.1" customHeight="1" x14ac:dyDescent="0.25">
      <c r="A24" s="35">
        <v>8</v>
      </c>
      <c r="B24" s="120" t="s">
        <v>288</v>
      </c>
      <c r="C24" s="35" t="s">
        <v>26</v>
      </c>
      <c r="D24" s="23">
        <v>10</v>
      </c>
      <c r="E24" s="263"/>
      <c r="F24" s="132"/>
      <c r="G24" s="20">
        <v>3090</v>
      </c>
      <c r="H24" s="134">
        <f t="shared" si="1"/>
        <v>30900</v>
      </c>
      <c r="I24" s="136"/>
      <c r="J24" s="136"/>
      <c r="K24" s="139"/>
      <c r="L24" s="136"/>
      <c r="M24" s="136"/>
      <c r="N24" s="155"/>
    </row>
    <row r="25" spans="1:15" s="137" customFormat="1" ht="23.1" customHeight="1" x14ac:dyDescent="0.25">
      <c r="A25" s="35">
        <v>9</v>
      </c>
      <c r="B25" s="120" t="s">
        <v>382</v>
      </c>
      <c r="C25" s="35" t="s">
        <v>394</v>
      </c>
      <c r="D25" s="23" t="s">
        <v>17</v>
      </c>
      <c r="E25" s="263"/>
      <c r="F25" s="132"/>
      <c r="G25" s="20">
        <v>61800</v>
      </c>
      <c r="H25" s="134">
        <f t="shared" si="1"/>
        <v>61800</v>
      </c>
      <c r="I25" s="136"/>
      <c r="J25" s="136"/>
      <c r="K25" s="139"/>
      <c r="L25" s="136"/>
      <c r="M25" s="143"/>
      <c r="N25" s="157"/>
      <c r="O25" s="157"/>
    </row>
    <row r="26" spans="1:15" s="137" customFormat="1" ht="23.1" customHeight="1" x14ac:dyDescent="0.25">
      <c r="A26" s="35">
        <v>10</v>
      </c>
      <c r="B26" s="120" t="s">
        <v>322</v>
      </c>
      <c r="C26" s="35" t="s">
        <v>26</v>
      </c>
      <c r="D26" s="23" t="s">
        <v>70</v>
      </c>
      <c r="E26" s="266"/>
      <c r="F26" s="132"/>
      <c r="G26" s="20">
        <v>44290</v>
      </c>
      <c r="H26" s="134">
        <f t="shared" si="1"/>
        <v>265740</v>
      </c>
      <c r="I26" s="136"/>
      <c r="J26" s="136"/>
      <c r="K26" s="139"/>
      <c r="L26" s="136"/>
      <c r="M26" s="136"/>
      <c r="N26" s="158"/>
    </row>
    <row r="27" spans="1:15" s="137" customFormat="1" ht="23.1" customHeight="1" x14ac:dyDescent="0.25">
      <c r="A27" s="35">
        <v>11</v>
      </c>
      <c r="B27" s="120" t="s">
        <v>323</v>
      </c>
      <c r="C27" s="35" t="s">
        <v>25</v>
      </c>
      <c r="D27" s="23" t="s">
        <v>23</v>
      </c>
      <c r="E27" s="267"/>
      <c r="F27" s="132"/>
      <c r="G27" s="20">
        <v>29870</v>
      </c>
      <c r="H27" s="134">
        <f t="shared" si="1"/>
        <v>149350</v>
      </c>
      <c r="I27" s="136"/>
      <c r="J27" s="136"/>
      <c r="K27" s="139"/>
      <c r="L27" s="136"/>
      <c r="M27" s="136"/>
      <c r="N27" s="158"/>
    </row>
    <row r="28" spans="1:15" s="137" customFormat="1" ht="23.1" customHeight="1" x14ac:dyDescent="0.25">
      <c r="A28" s="35">
        <v>12</v>
      </c>
      <c r="B28" s="120" t="s">
        <v>325</v>
      </c>
      <c r="C28" s="35" t="s">
        <v>25</v>
      </c>
      <c r="D28" s="23" t="s">
        <v>17</v>
      </c>
      <c r="E28" s="267"/>
      <c r="F28" s="142"/>
      <c r="G28" s="20">
        <v>27810</v>
      </c>
      <c r="H28" s="134">
        <f t="shared" si="1"/>
        <v>27810</v>
      </c>
      <c r="I28" s="136"/>
      <c r="J28" s="136"/>
      <c r="K28" s="139"/>
      <c r="L28" s="136"/>
      <c r="M28" s="143"/>
      <c r="N28" s="159"/>
      <c r="O28" s="159"/>
    </row>
    <row r="29" spans="1:15" s="137" customFormat="1" ht="23.1" customHeight="1" x14ac:dyDescent="0.25">
      <c r="A29" s="35">
        <v>13</v>
      </c>
      <c r="B29" s="120" t="s">
        <v>324</v>
      </c>
      <c r="C29" s="35" t="s">
        <v>25</v>
      </c>
      <c r="D29" s="23" t="s">
        <v>18</v>
      </c>
      <c r="E29" s="267"/>
      <c r="F29" s="142"/>
      <c r="G29" s="20">
        <v>30900</v>
      </c>
      <c r="H29" s="134">
        <f t="shared" si="1"/>
        <v>92700</v>
      </c>
      <c r="I29" s="136"/>
      <c r="J29" s="136"/>
      <c r="K29" s="139"/>
      <c r="L29" s="136"/>
      <c r="M29" s="143"/>
      <c r="N29" s="159"/>
      <c r="O29" s="159"/>
    </row>
    <row r="30" spans="1:15" s="137" customFormat="1" ht="23.1" customHeight="1" x14ac:dyDescent="0.25">
      <c r="A30" s="35">
        <v>14</v>
      </c>
      <c r="B30" s="120" t="s">
        <v>329</v>
      </c>
      <c r="C30" s="35" t="s">
        <v>25</v>
      </c>
      <c r="D30" s="23" t="s">
        <v>17</v>
      </c>
      <c r="E30" s="267"/>
      <c r="F30" s="142"/>
      <c r="G30" s="20">
        <v>24720</v>
      </c>
      <c r="H30" s="134">
        <f t="shared" si="1"/>
        <v>24720</v>
      </c>
      <c r="I30" s="145">
        <f>SUM(H17:H36)</f>
        <v>3129180</v>
      </c>
      <c r="J30" s="136"/>
      <c r="K30" s="139"/>
      <c r="L30" s="160"/>
      <c r="M30" s="143"/>
    </row>
    <row r="31" spans="1:15" s="137" customFormat="1" ht="23.1" customHeight="1" x14ac:dyDescent="0.25">
      <c r="A31" s="35">
        <v>15</v>
      </c>
      <c r="B31" s="133" t="s">
        <v>401</v>
      </c>
      <c r="C31" s="35" t="s">
        <v>25</v>
      </c>
      <c r="D31" s="23" t="s">
        <v>17</v>
      </c>
      <c r="E31" s="267"/>
      <c r="F31" s="142"/>
      <c r="G31" s="174">
        <v>25750</v>
      </c>
      <c r="H31" s="134">
        <f t="shared" si="1"/>
        <v>25750</v>
      </c>
      <c r="I31" s="145"/>
      <c r="J31" s="136"/>
      <c r="K31" s="139"/>
      <c r="L31" s="160"/>
      <c r="M31" s="143"/>
    </row>
    <row r="32" spans="1:15" s="137" customFormat="1" ht="23.1" customHeight="1" x14ac:dyDescent="0.25">
      <c r="A32" s="35">
        <v>16</v>
      </c>
      <c r="B32" s="120" t="s">
        <v>326</v>
      </c>
      <c r="C32" s="35" t="s">
        <v>327</v>
      </c>
      <c r="D32" s="23" t="s">
        <v>17</v>
      </c>
      <c r="E32" s="267"/>
      <c r="F32" s="142"/>
      <c r="G32" s="20">
        <v>33990</v>
      </c>
      <c r="H32" s="134">
        <f t="shared" si="1"/>
        <v>33990</v>
      </c>
      <c r="I32" s="145"/>
      <c r="J32" s="136"/>
      <c r="K32" s="139"/>
      <c r="L32" s="160"/>
      <c r="M32" s="143"/>
    </row>
    <row r="33" spans="1:13" s="137" customFormat="1" ht="23.1" customHeight="1" x14ac:dyDescent="0.25">
      <c r="A33" s="35">
        <v>17</v>
      </c>
      <c r="B33" s="120" t="s">
        <v>328</v>
      </c>
      <c r="C33" s="35" t="s">
        <v>327</v>
      </c>
      <c r="D33" s="23" t="s">
        <v>17</v>
      </c>
      <c r="E33" s="267"/>
      <c r="F33" s="142"/>
      <c r="G33" s="20">
        <v>33990</v>
      </c>
      <c r="H33" s="134">
        <f t="shared" si="1"/>
        <v>33990</v>
      </c>
      <c r="I33" s="145"/>
      <c r="J33" s="136"/>
      <c r="K33" s="139"/>
      <c r="L33" s="160"/>
      <c r="M33" s="143"/>
    </row>
    <row r="34" spans="1:13" s="137" customFormat="1" ht="24" customHeight="1" x14ac:dyDescent="0.25">
      <c r="A34" s="35">
        <v>18</v>
      </c>
      <c r="B34" s="133" t="s">
        <v>477</v>
      </c>
      <c r="C34" s="35" t="s">
        <v>77</v>
      </c>
      <c r="D34" s="23" t="s">
        <v>17</v>
      </c>
      <c r="E34" s="267"/>
      <c r="F34" s="142"/>
      <c r="G34" s="174">
        <v>30900</v>
      </c>
      <c r="H34" s="134">
        <f t="shared" si="1"/>
        <v>30900</v>
      </c>
      <c r="I34" s="145"/>
      <c r="J34" s="136"/>
      <c r="K34" s="139"/>
      <c r="L34" s="160"/>
      <c r="M34" s="143"/>
    </row>
    <row r="35" spans="1:13" s="137" customFormat="1" ht="24" customHeight="1" x14ac:dyDescent="0.25">
      <c r="A35" s="35">
        <v>19</v>
      </c>
      <c r="B35" s="120" t="s">
        <v>384</v>
      </c>
      <c r="C35" s="35" t="s">
        <v>136</v>
      </c>
      <c r="D35" s="23" t="s">
        <v>17</v>
      </c>
      <c r="E35" s="267"/>
      <c r="F35" s="142"/>
      <c r="G35" s="20">
        <v>31930</v>
      </c>
      <c r="H35" s="134">
        <f t="shared" si="1"/>
        <v>31930</v>
      </c>
      <c r="I35" s="145"/>
      <c r="J35" s="136"/>
      <c r="K35" s="139"/>
      <c r="L35" s="160"/>
      <c r="M35" s="143"/>
    </row>
    <row r="36" spans="1:13" s="137" customFormat="1" ht="24" customHeight="1" x14ac:dyDescent="0.25">
      <c r="A36" s="35">
        <v>20</v>
      </c>
      <c r="B36" s="124" t="s">
        <v>306</v>
      </c>
      <c r="C36" s="35" t="s">
        <v>14</v>
      </c>
      <c r="D36" s="23">
        <v>28</v>
      </c>
      <c r="E36" s="267"/>
      <c r="F36" s="142"/>
      <c r="G36" s="20">
        <v>38110</v>
      </c>
      <c r="H36" s="134">
        <f t="shared" si="1"/>
        <v>1067080</v>
      </c>
      <c r="I36" s="145"/>
      <c r="J36" s="136"/>
      <c r="K36" s="139"/>
      <c r="L36" s="160"/>
      <c r="M36" s="143"/>
    </row>
    <row r="37" spans="1:13" ht="22.5" customHeight="1" x14ac:dyDescent="0.3">
      <c r="A37" s="127" t="s">
        <v>28</v>
      </c>
      <c r="B37" s="6"/>
      <c r="C37" s="8"/>
      <c r="D37" s="8"/>
      <c r="E37" s="8"/>
      <c r="F37" s="14"/>
      <c r="G37" s="49" t="s">
        <v>198</v>
      </c>
      <c r="H37" s="68">
        <f>I44+M43</f>
        <v>1144870</v>
      </c>
      <c r="K37" s="86"/>
      <c r="M37" s="79"/>
    </row>
    <row r="38" spans="1:13" ht="21.75" customHeight="1" x14ac:dyDescent="0.3">
      <c r="A38" s="35">
        <v>1</v>
      </c>
      <c r="B38" s="120" t="s">
        <v>185</v>
      </c>
      <c r="C38" s="35" t="s">
        <v>12</v>
      </c>
      <c r="D38" s="23" t="s">
        <v>23</v>
      </c>
      <c r="E38" s="258"/>
      <c r="F38" s="17"/>
      <c r="G38" s="49">
        <v>65000</v>
      </c>
      <c r="H38" s="49">
        <f t="shared" si="1"/>
        <v>325000</v>
      </c>
      <c r="K38" s="86"/>
      <c r="M38" s="102"/>
    </row>
    <row r="39" spans="1:13" ht="21.75" customHeight="1" x14ac:dyDescent="0.3">
      <c r="A39" s="35">
        <v>2</v>
      </c>
      <c r="B39" s="148" t="s">
        <v>478</v>
      </c>
      <c r="C39" s="35" t="s">
        <v>14</v>
      </c>
      <c r="D39" s="23" t="s">
        <v>18</v>
      </c>
      <c r="E39" s="259"/>
      <c r="F39" s="17"/>
      <c r="G39" s="176">
        <v>8240</v>
      </c>
      <c r="H39" s="49">
        <f t="shared" si="1"/>
        <v>24720</v>
      </c>
      <c r="K39" s="86"/>
      <c r="M39" s="79"/>
    </row>
    <row r="40" spans="1:13" ht="21.75" customHeight="1" x14ac:dyDescent="0.3">
      <c r="A40" s="35">
        <v>3</v>
      </c>
      <c r="B40" s="120" t="s">
        <v>434</v>
      </c>
      <c r="C40" s="125" t="s">
        <v>14</v>
      </c>
      <c r="D40" s="126" t="s">
        <v>15</v>
      </c>
      <c r="E40" s="259"/>
      <c r="F40" s="17"/>
      <c r="G40" s="60">
        <v>2500</v>
      </c>
      <c r="H40" s="49">
        <f t="shared" si="1"/>
        <v>17500</v>
      </c>
    </row>
    <row r="41" spans="1:13" ht="21.75" customHeight="1" x14ac:dyDescent="0.3">
      <c r="A41" s="35">
        <v>4</v>
      </c>
      <c r="B41" s="148" t="s">
        <v>388</v>
      </c>
      <c r="C41" s="125" t="s">
        <v>14</v>
      </c>
      <c r="D41" s="126" t="s">
        <v>18</v>
      </c>
      <c r="E41" s="259"/>
      <c r="F41" s="17"/>
      <c r="G41" s="60">
        <v>3090</v>
      </c>
      <c r="H41" s="49">
        <f t="shared" si="1"/>
        <v>9270</v>
      </c>
    </row>
    <row r="42" spans="1:13" ht="21.75" customHeight="1" x14ac:dyDescent="0.3">
      <c r="A42" s="35">
        <v>5</v>
      </c>
      <c r="B42" s="148" t="s">
        <v>479</v>
      </c>
      <c r="C42" s="125" t="s">
        <v>20</v>
      </c>
      <c r="D42" s="126" t="s">
        <v>18</v>
      </c>
      <c r="E42" s="259"/>
      <c r="F42" s="17"/>
      <c r="G42" s="60">
        <v>5150</v>
      </c>
      <c r="H42" s="49">
        <f t="shared" si="1"/>
        <v>15450</v>
      </c>
    </row>
    <row r="43" spans="1:13" ht="21.75" customHeight="1" x14ac:dyDescent="0.3">
      <c r="A43" s="35">
        <v>6</v>
      </c>
      <c r="B43" s="120" t="s">
        <v>141</v>
      </c>
      <c r="C43" s="35" t="s">
        <v>20</v>
      </c>
      <c r="D43" s="23" t="s">
        <v>18</v>
      </c>
      <c r="E43" s="259"/>
      <c r="F43" s="17"/>
      <c r="G43" s="60">
        <v>10300</v>
      </c>
      <c r="H43" s="49">
        <f t="shared" si="1"/>
        <v>30900</v>
      </c>
      <c r="J43" s="50" t="s">
        <v>192</v>
      </c>
      <c r="L43" s="49">
        <v>80000</v>
      </c>
      <c r="M43" s="67">
        <f>K43*L43</f>
        <v>0</v>
      </c>
    </row>
    <row r="44" spans="1:13" ht="21.75" customHeight="1" x14ac:dyDescent="0.3">
      <c r="A44" s="35">
        <v>7</v>
      </c>
      <c r="B44" s="120" t="s">
        <v>42</v>
      </c>
      <c r="C44" s="142" t="s">
        <v>20</v>
      </c>
      <c r="D44" s="126" t="s">
        <v>13</v>
      </c>
      <c r="E44" s="259"/>
      <c r="F44" s="17"/>
      <c r="G44" s="60">
        <v>61800</v>
      </c>
      <c r="H44" s="49">
        <f t="shared" si="1"/>
        <v>123600</v>
      </c>
      <c r="I44" s="67">
        <f>SUM(H38:H53)</f>
        <v>1144870</v>
      </c>
    </row>
    <row r="45" spans="1:13" ht="21.75" customHeight="1" x14ac:dyDescent="0.3">
      <c r="A45" s="35">
        <v>8</v>
      </c>
      <c r="B45" s="120" t="s">
        <v>480</v>
      </c>
      <c r="C45" s="35" t="s">
        <v>36</v>
      </c>
      <c r="D45" s="23" t="s">
        <v>17</v>
      </c>
      <c r="E45" s="259"/>
      <c r="F45" s="121"/>
      <c r="G45" s="60">
        <v>103000</v>
      </c>
      <c r="H45" s="49">
        <f t="shared" si="1"/>
        <v>103000</v>
      </c>
      <c r="I45" s="67"/>
    </row>
    <row r="46" spans="1:13" ht="21.75" customHeight="1" x14ac:dyDescent="0.3">
      <c r="A46" s="35">
        <v>9</v>
      </c>
      <c r="B46" s="132" t="s">
        <v>318</v>
      </c>
      <c r="C46" s="35" t="s">
        <v>36</v>
      </c>
      <c r="D46" s="23">
        <v>10</v>
      </c>
      <c r="E46" s="259"/>
      <c r="F46" s="121"/>
      <c r="G46" s="60">
        <v>12360</v>
      </c>
      <c r="H46" s="49">
        <f t="shared" si="1"/>
        <v>123600</v>
      </c>
      <c r="I46" s="67"/>
    </row>
    <row r="47" spans="1:13" ht="21.75" customHeight="1" x14ac:dyDescent="0.3">
      <c r="A47" s="35">
        <v>10</v>
      </c>
      <c r="B47" s="132" t="s">
        <v>333</v>
      </c>
      <c r="C47" s="35" t="s">
        <v>36</v>
      </c>
      <c r="D47" s="23">
        <v>10</v>
      </c>
      <c r="E47" s="259"/>
      <c r="F47" s="121"/>
      <c r="G47" s="60">
        <v>13390</v>
      </c>
      <c r="H47" s="49">
        <f t="shared" si="1"/>
        <v>133900</v>
      </c>
      <c r="I47" s="67"/>
    </row>
    <row r="48" spans="1:13" ht="21.75" customHeight="1" x14ac:dyDescent="0.3">
      <c r="A48" s="35">
        <v>11</v>
      </c>
      <c r="B48" s="132" t="s">
        <v>487</v>
      </c>
      <c r="C48" s="35" t="s">
        <v>36</v>
      </c>
      <c r="D48" s="23" t="s">
        <v>17</v>
      </c>
      <c r="E48" s="259"/>
      <c r="F48" s="121"/>
      <c r="G48" s="60">
        <v>92700</v>
      </c>
      <c r="H48" s="49">
        <f t="shared" si="1"/>
        <v>92700</v>
      </c>
      <c r="I48" s="67"/>
    </row>
    <row r="49" spans="1:15" ht="21.75" customHeight="1" x14ac:dyDescent="0.3">
      <c r="A49" s="35">
        <v>12</v>
      </c>
      <c r="B49" s="120" t="s">
        <v>332</v>
      </c>
      <c r="C49" s="35" t="s">
        <v>36</v>
      </c>
      <c r="D49" s="23" t="s">
        <v>13</v>
      </c>
      <c r="E49" s="259"/>
      <c r="F49" s="121"/>
      <c r="G49" s="60">
        <v>20600</v>
      </c>
      <c r="H49" s="49">
        <f t="shared" si="1"/>
        <v>41200</v>
      </c>
      <c r="I49" s="67"/>
    </row>
    <row r="50" spans="1:15" ht="21.75" customHeight="1" x14ac:dyDescent="0.3">
      <c r="A50" s="35">
        <v>13</v>
      </c>
      <c r="B50" s="120" t="s">
        <v>481</v>
      </c>
      <c r="C50" s="142" t="s">
        <v>20</v>
      </c>
      <c r="D50" s="23" t="s">
        <v>17</v>
      </c>
      <c r="E50" s="259"/>
      <c r="F50" s="121"/>
      <c r="G50" s="60">
        <v>36050</v>
      </c>
      <c r="H50" s="49">
        <f t="shared" si="1"/>
        <v>36050</v>
      </c>
      <c r="I50" s="67"/>
    </row>
    <row r="51" spans="1:15" ht="21.75" customHeight="1" x14ac:dyDescent="0.3">
      <c r="A51" s="35">
        <v>14</v>
      </c>
      <c r="B51" s="132" t="s">
        <v>482</v>
      </c>
      <c r="C51" s="35" t="s">
        <v>41</v>
      </c>
      <c r="D51" s="23" t="s">
        <v>13</v>
      </c>
      <c r="E51" s="259"/>
      <c r="F51" s="121"/>
      <c r="G51" s="60">
        <v>4120</v>
      </c>
      <c r="H51" s="49">
        <f t="shared" si="1"/>
        <v>8240</v>
      </c>
      <c r="I51" s="67"/>
    </row>
    <row r="52" spans="1:15" ht="21.75" customHeight="1" x14ac:dyDescent="0.3">
      <c r="A52" s="35">
        <v>15</v>
      </c>
      <c r="B52" s="120" t="s">
        <v>66</v>
      </c>
      <c r="C52" s="35" t="s">
        <v>16</v>
      </c>
      <c r="D52" s="23" t="s">
        <v>17</v>
      </c>
      <c r="E52" s="259"/>
      <c r="F52" s="121"/>
      <c r="G52" s="60">
        <v>18540</v>
      </c>
      <c r="H52" s="49">
        <f t="shared" si="1"/>
        <v>18540</v>
      </c>
      <c r="I52" s="67"/>
    </row>
    <row r="53" spans="1:15" ht="21.75" customHeight="1" x14ac:dyDescent="0.3">
      <c r="A53" s="35">
        <v>16</v>
      </c>
      <c r="B53" s="132" t="s">
        <v>67</v>
      </c>
      <c r="C53" s="35" t="s">
        <v>68</v>
      </c>
      <c r="D53" s="23" t="s">
        <v>13</v>
      </c>
      <c r="E53" s="260"/>
      <c r="F53" s="121"/>
      <c r="G53" s="60">
        <v>20600</v>
      </c>
      <c r="H53" s="49">
        <f t="shared" si="1"/>
        <v>41200</v>
      </c>
      <c r="I53" s="67"/>
    </row>
    <row r="54" spans="1:15" s="50" customFormat="1" ht="19.5" customHeight="1" x14ac:dyDescent="0.3">
      <c r="A54" s="251" t="s">
        <v>91</v>
      </c>
      <c r="B54" s="252"/>
      <c r="C54" s="8"/>
      <c r="D54" s="9"/>
      <c r="E54" s="8"/>
      <c r="F54" s="14"/>
      <c r="G54" s="60" t="s">
        <v>198</v>
      </c>
      <c r="H54" s="68">
        <f>I55+M55</f>
        <v>265740</v>
      </c>
      <c r="N54"/>
      <c r="O54"/>
    </row>
    <row r="55" spans="1:15" s="50" customFormat="1" ht="23.1" customHeight="1" x14ac:dyDescent="0.3">
      <c r="A55" s="35">
        <v>1</v>
      </c>
      <c r="B55" s="120" t="s">
        <v>141</v>
      </c>
      <c r="C55" s="35" t="s">
        <v>20</v>
      </c>
      <c r="D55" s="23" t="s">
        <v>23</v>
      </c>
      <c r="E55" s="270"/>
      <c r="F55" s="45"/>
      <c r="G55" s="176">
        <v>10300</v>
      </c>
      <c r="H55" s="49">
        <f>D55*G55</f>
        <v>51500</v>
      </c>
      <c r="I55" s="67">
        <f>SUM(H55:H58)</f>
        <v>265740</v>
      </c>
      <c r="J55" s="50" t="s">
        <v>192</v>
      </c>
      <c r="K55" s="50">
        <v>0</v>
      </c>
      <c r="L55" s="49">
        <v>80000</v>
      </c>
      <c r="M55" s="67">
        <f>K55*L55</f>
        <v>0</v>
      </c>
      <c r="N55"/>
      <c r="O55"/>
    </row>
    <row r="56" spans="1:15" s="50" customFormat="1" ht="23.1" customHeight="1" x14ac:dyDescent="0.3">
      <c r="A56" s="35">
        <v>2</v>
      </c>
      <c r="B56" s="120" t="s">
        <v>66</v>
      </c>
      <c r="C56" s="35" t="s">
        <v>16</v>
      </c>
      <c r="D56" s="23" t="s">
        <v>17</v>
      </c>
      <c r="E56" s="271"/>
      <c r="F56" s="45"/>
      <c r="G56" s="176">
        <v>18540</v>
      </c>
      <c r="H56" s="49">
        <f>D56*G56</f>
        <v>18540</v>
      </c>
      <c r="I56" s="67"/>
      <c r="L56" s="49"/>
      <c r="M56" s="67"/>
      <c r="N56"/>
      <c r="O56"/>
    </row>
    <row r="57" spans="1:15" s="50" customFormat="1" ht="23.1" customHeight="1" x14ac:dyDescent="0.3">
      <c r="A57" s="35">
        <v>3</v>
      </c>
      <c r="B57" s="132" t="s">
        <v>361</v>
      </c>
      <c r="C57" s="35" t="s">
        <v>36</v>
      </c>
      <c r="D57" s="23">
        <v>5</v>
      </c>
      <c r="E57" s="271"/>
      <c r="F57" s="45"/>
      <c r="G57" s="176">
        <v>14420</v>
      </c>
      <c r="H57" s="49">
        <f>D57*G57</f>
        <v>72100</v>
      </c>
      <c r="I57" s="67"/>
      <c r="L57" s="49"/>
      <c r="M57" s="67"/>
      <c r="N57"/>
      <c r="O57"/>
    </row>
    <row r="58" spans="1:15" s="50" customFormat="1" ht="23.1" customHeight="1" x14ac:dyDescent="0.3">
      <c r="A58" s="35">
        <v>4</v>
      </c>
      <c r="B58" s="132" t="s">
        <v>318</v>
      </c>
      <c r="C58" s="35" t="s">
        <v>36</v>
      </c>
      <c r="D58" s="23">
        <v>10</v>
      </c>
      <c r="E58" s="271"/>
      <c r="F58" s="45"/>
      <c r="G58" s="176">
        <v>12360</v>
      </c>
      <c r="H58" s="49">
        <f>D58*G58</f>
        <v>123600</v>
      </c>
      <c r="I58" s="67"/>
      <c r="L58" s="49"/>
      <c r="M58" s="67"/>
      <c r="N58"/>
      <c r="O58"/>
    </row>
    <row r="59" spans="1:15" s="50" customFormat="1" ht="24" customHeight="1" x14ac:dyDescent="0.3">
      <c r="A59" s="251" t="s">
        <v>27</v>
      </c>
      <c r="B59" s="252"/>
      <c r="C59" s="8"/>
      <c r="D59" s="9"/>
      <c r="E59" s="8"/>
      <c r="F59" s="14"/>
      <c r="G59" s="60" t="s">
        <v>198</v>
      </c>
      <c r="H59" s="68">
        <f>SUM(I62)</f>
        <v>50470</v>
      </c>
      <c r="N59"/>
      <c r="O59"/>
    </row>
    <row r="60" spans="1:15" s="50" customFormat="1" ht="26.1" customHeight="1" x14ac:dyDescent="0.3">
      <c r="A60" s="35">
        <v>1</v>
      </c>
      <c r="B60" s="148" t="s">
        <v>483</v>
      </c>
      <c r="C60" s="35" t="s">
        <v>14</v>
      </c>
      <c r="D60" s="23" t="s">
        <v>18</v>
      </c>
      <c r="E60" s="270"/>
      <c r="F60" s="45"/>
      <c r="G60" s="176">
        <v>8240</v>
      </c>
      <c r="H60" s="49">
        <f t="shared" si="1"/>
        <v>24720</v>
      </c>
      <c r="N60"/>
      <c r="O60"/>
    </row>
    <row r="61" spans="1:15" s="50" customFormat="1" ht="26.1" customHeight="1" x14ac:dyDescent="0.3">
      <c r="A61" s="35">
        <v>2</v>
      </c>
      <c r="B61" s="128" t="s">
        <v>485</v>
      </c>
      <c r="C61" s="142" t="s">
        <v>14</v>
      </c>
      <c r="D61" s="23" t="s">
        <v>23</v>
      </c>
      <c r="E61" s="271"/>
      <c r="F61" s="45"/>
      <c r="G61" s="176">
        <v>3090</v>
      </c>
      <c r="H61" s="49">
        <f t="shared" si="1"/>
        <v>15450</v>
      </c>
      <c r="I61" s="81">
        <f>SUM(H60:H61)</f>
        <v>40170</v>
      </c>
      <c r="N61"/>
      <c r="O61"/>
    </row>
    <row r="62" spans="1:15" s="50" customFormat="1" ht="26.1" customHeight="1" x14ac:dyDescent="0.3">
      <c r="A62" s="35">
        <v>3</v>
      </c>
      <c r="B62" s="130" t="s">
        <v>471</v>
      </c>
      <c r="C62" s="35" t="s">
        <v>285</v>
      </c>
      <c r="D62" s="23">
        <v>10</v>
      </c>
      <c r="E62" s="271"/>
      <c r="F62" s="45"/>
      <c r="G62" s="176">
        <v>1030</v>
      </c>
      <c r="H62" s="49">
        <f t="shared" si="1"/>
        <v>10300</v>
      </c>
      <c r="I62" s="67">
        <f>SUM(H60:H62)</f>
        <v>50470</v>
      </c>
      <c r="N62"/>
      <c r="O62"/>
    </row>
    <row r="63" spans="1:15" s="50" customFormat="1" ht="26.1" customHeight="1" x14ac:dyDescent="0.3">
      <c r="A63" s="35">
        <v>4</v>
      </c>
      <c r="B63" s="130" t="s">
        <v>484</v>
      </c>
      <c r="C63" s="35" t="s">
        <v>285</v>
      </c>
      <c r="D63" s="126">
        <v>10</v>
      </c>
      <c r="E63" s="177"/>
      <c r="F63" s="45"/>
      <c r="G63" s="176">
        <v>1030</v>
      </c>
      <c r="H63" s="49">
        <f t="shared" si="1"/>
        <v>10300</v>
      </c>
      <c r="I63" s="67"/>
      <c r="N63"/>
      <c r="O63"/>
    </row>
    <row r="64" spans="1:15" s="50" customFormat="1" ht="24" customHeight="1" x14ac:dyDescent="0.3">
      <c r="A64" s="251" t="s">
        <v>103</v>
      </c>
      <c r="B64" s="252"/>
      <c r="C64" s="8"/>
      <c r="D64" s="9"/>
      <c r="E64" s="7"/>
      <c r="F64" s="14"/>
      <c r="G64" s="60" t="s">
        <v>198</v>
      </c>
      <c r="H64" s="68">
        <f>I65+M67</f>
        <v>62680</v>
      </c>
      <c r="N64"/>
      <c r="O64"/>
    </row>
    <row r="65" spans="1:15" s="50" customFormat="1" ht="23.1" customHeight="1" x14ac:dyDescent="0.3">
      <c r="A65" s="35">
        <v>1</v>
      </c>
      <c r="B65" s="120" t="s">
        <v>399</v>
      </c>
      <c r="C65" s="35" t="s">
        <v>63</v>
      </c>
      <c r="D65" s="23" t="s">
        <v>13</v>
      </c>
      <c r="E65" s="259"/>
      <c r="F65" s="14"/>
      <c r="G65" s="60">
        <v>18540</v>
      </c>
      <c r="H65" s="49">
        <f t="shared" si="1"/>
        <v>37080</v>
      </c>
      <c r="I65" s="81">
        <f>SUM(H65:H67)</f>
        <v>62680</v>
      </c>
      <c r="N65"/>
      <c r="O65"/>
    </row>
    <row r="66" spans="1:15" s="50" customFormat="1" ht="23.1" customHeight="1" x14ac:dyDescent="0.3">
      <c r="A66" s="35">
        <v>2</v>
      </c>
      <c r="B66" s="120" t="s">
        <v>434</v>
      </c>
      <c r="C66" s="125" t="s">
        <v>14</v>
      </c>
      <c r="D66" s="126" t="s">
        <v>13</v>
      </c>
      <c r="E66" s="259"/>
      <c r="F66" s="14"/>
      <c r="G66" s="60">
        <v>2500</v>
      </c>
      <c r="H66" s="49">
        <f t="shared" si="1"/>
        <v>5000</v>
      </c>
      <c r="I66" s="81"/>
      <c r="N66"/>
      <c r="O66"/>
    </row>
    <row r="67" spans="1:15" s="50" customFormat="1" ht="23.1" customHeight="1" x14ac:dyDescent="0.3">
      <c r="A67" s="35">
        <v>3</v>
      </c>
      <c r="B67" s="120" t="s">
        <v>344</v>
      </c>
      <c r="C67" s="35" t="s">
        <v>16</v>
      </c>
      <c r="D67" s="23" t="s">
        <v>17</v>
      </c>
      <c r="E67" s="260"/>
      <c r="F67" s="14"/>
      <c r="G67" s="60">
        <v>20600</v>
      </c>
      <c r="H67" s="49">
        <f t="shared" si="1"/>
        <v>20600</v>
      </c>
      <c r="I67" s="81"/>
      <c r="J67" s="50" t="s">
        <v>192</v>
      </c>
      <c r="L67" s="49">
        <v>80000</v>
      </c>
      <c r="M67" s="67">
        <f>K67*L67</f>
        <v>0</v>
      </c>
      <c r="N67"/>
      <c r="O67"/>
    </row>
    <row r="68" spans="1:15" x14ac:dyDescent="0.3">
      <c r="A68" s="3"/>
      <c r="B68" s="3"/>
      <c r="C68" s="18"/>
      <c r="D68" s="18"/>
      <c r="E68" s="18"/>
      <c r="F68" s="3"/>
      <c r="H68" s="106">
        <f>H7+H16+H37+H54+H59+H64</f>
        <v>5219990</v>
      </c>
      <c r="I68" s="104">
        <f>I65+I62+I55+I44+I30+I14</f>
        <v>5219990</v>
      </c>
      <c r="J68" s="104">
        <f>M67+M43+M19+M12</f>
        <v>0</v>
      </c>
    </row>
    <row r="69" spans="1:15" ht="6.75" customHeight="1" x14ac:dyDescent="0.3">
      <c r="A69" s="3"/>
      <c r="B69" s="3"/>
      <c r="C69" s="18"/>
      <c r="D69" s="117"/>
      <c r="E69" s="117"/>
      <c r="F69" s="117"/>
      <c r="H69" s="105" t="s">
        <v>198</v>
      </c>
      <c r="I69" s="77" t="s">
        <v>199</v>
      </c>
      <c r="J69" s="77" t="s">
        <v>192</v>
      </c>
    </row>
    <row r="70" spans="1:15" x14ac:dyDescent="0.3">
      <c r="A70" s="19"/>
      <c r="B70" s="19"/>
      <c r="C70" s="18"/>
      <c r="D70" s="40"/>
      <c r="E70" s="249" t="s">
        <v>155</v>
      </c>
      <c r="F70" s="249"/>
    </row>
    <row r="71" spans="1:15" x14ac:dyDescent="0.3">
      <c r="A71" s="250" t="s">
        <v>313</v>
      </c>
      <c r="B71" s="250"/>
      <c r="C71" s="249" t="s">
        <v>311</v>
      </c>
      <c r="D71" s="249"/>
      <c r="E71" s="250" t="s">
        <v>31</v>
      </c>
      <c r="F71" s="250"/>
    </row>
    <row r="72" spans="1:15" x14ac:dyDescent="0.3">
      <c r="A72" s="3"/>
      <c r="B72" s="3"/>
      <c r="C72" s="18"/>
      <c r="D72" s="18"/>
      <c r="E72" s="20"/>
      <c r="F72" s="3"/>
    </row>
    <row r="73" spans="1:15" x14ac:dyDescent="0.3">
      <c r="A73" s="3"/>
      <c r="B73" s="3"/>
      <c r="C73" s="18"/>
      <c r="D73" s="18"/>
      <c r="E73" s="21"/>
      <c r="F73" s="3"/>
    </row>
    <row r="74" spans="1:15" x14ac:dyDescent="0.3">
      <c r="A74" s="3"/>
      <c r="B74" s="3"/>
      <c r="C74" s="18"/>
      <c r="D74" s="18"/>
      <c r="E74" s="20"/>
      <c r="F74" s="3"/>
    </row>
    <row r="75" spans="1:15" x14ac:dyDescent="0.3">
      <c r="A75" s="3"/>
      <c r="B75" s="3"/>
      <c r="C75" s="18"/>
      <c r="D75" s="18"/>
      <c r="E75" s="20"/>
      <c r="F75" s="3"/>
    </row>
    <row r="76" spans="1:15" x14ac:dyDescent="0.3">
      <c r="A76" s="249" t="s">
        <v>312</v>
      </c>
      <c r="B76" s="249"/>
      <c r="C76" s="249" t="s">
        <v>180</v>
      </c>
      <c r="D76" s="249"/>
      <c r="E76" s="249" t="s">
        <v>275</v>
      </c>
      <c r="F76" s="249"/>
    </row>
    <row r="77" spans="1:15" s="1" customFormat="1" x14ac:dyDescent="0.3">
      <c r="C77" s="27"/>
      <c r="D77" s="22"/>
      <c r="E77" s="249"/>
      <c r="F77" s="249"/>
      <c r="G77" s="49"/>
      <c r="H77" s="49"/>
      <c r="I77" s="50"/>
      <c r="J77" s="50"/>
      <c r="K77" s="49"/>
      <c r="L77" s="49"/>
      <c r="M77" s="49"/>
    </row>
    <row r="78" spans="1:15" s="1" customFormat="1" x14ac:dyDescent="0.3">
      <c r="A78" s="3"/>
      <c r="B78" s="3"/>
      <c r="C78" s="18"/>
      <c r="D78" s="18"/>
      <c r="E78" s="3"/>
      <c r="F78" s="3"/>
      <c r="G78" s="49"/>
      <c r="H78" s="49"/>
      <c r="I78" s="50"/>
      <c r="J78" s="50"/>
      <c r="K78" s="49"/>
      <c r="L78" s="49"/>
      <c r="M78" s="49"/>
    </row>
  </sheetData>
  <mergeCells count="27">
    <mergeCell ref="A4:F4"/>
    <mergeCell ref="E8:E15"/>
    <mergeCell ref="A1:B1"/>
    <mergeCell ref="C1:F1"/>
    <mergeCell ref="A2:B2"/>
    <mergeCell ref="C2:F2"/>
    <mergeCell ref="C3:F3"/>
    <mergeCell ref="A64:B64"/>
    <mergeCell ref="A5:F5"/>
    <mergeCell ref="A7:C7"/>
    <mergeCell ref="A16:C16"/>
    <mergeCell ref="E17:E25"/>
    <mergeCell ref="E26:E36"/>
    <mergeCell ref="A54:B54"/>
    <mergeCell ref="E55:E58"/>
    <mergeCell ref="A59:B59"/>
    <mergeCell ref="E60:E62"/>
    <mergeCell ref="E38:E53"/>
    <mergeCell ref="E77:F77"/>
    <mergeCell ref="E65:E67"/>
    <mergeCell ref="E70:F70"/>
    <mergeCell ref="A71:B71"/>
    <mergeCell ref="C71:D71"/>
    <mergeCell ref="E71:F71"/>
    <mergeCell ref="A76:B76"/>
    <mergeCell ref="C76:D76"/>
    <mergeCell ref="E76:F76"/>
  </mergeCells>
  <pageMargins left="0.52" right="0.2" top="0.48" bottom="0.33" header="0.38" footer="0.2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A46" workbookViewId="0">
      <selection activeCell="B54" sqref="B54"/>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39" customHeight="1" x14ac:dyDescent="0.3">
      <c r="A4" s="261" t="s">
        <v>488</v>
      </c>
      <c r="B4" s="262"/>
      <c r="C4" s="262"/>
      <c r="D4" s="262"/>
      <c r="E4" s="262"/>
      <c r="F4" s="262"/>
    </row>
    <row r="5" spans="1:13" ht="56.25" customHeight="1" x14ac:dyDescent="0.3">
      <c r="A5" s="253" t="s">
        <v>396</v>
      </c>
      <c r="B5" s="253"/>
      <c r="C5" s="253"/>
      <c r="D5" s="253"/>
      <c r="E5" s="253"/>
      <c r="F5" s="253"/>
      <c r="G5" s="4"/>
      <c r="H5" s="4"/>
    </row>
    <row r="6" spans="1:13" ht="21.75" customHeight="1" x14ac:dyDescent="0.3">
      <c r="A6" s="162" t="s">
        <v>5</v>
      </c>
      <c r="B6" s="162" t="s">
        <v>6</v>
      </c>
      <c r="C6" s="162" t="s">
        <v>7</v>
      </c>
      <c r="D6" s="162" t="s">
        <v>8</v>
      </c>
      <c r="E6" s="162" t="s">
        <v>9</v>
      </c>
      <c r="F6" s="162" t="s">
        <v>10</v>
      </c>
    </row>
    <row r="7" spans="1:13" s="137" customFormat="1" ht="21" customHeight="1" x14ac:dyDescent="0.25">
      <c r="A7" s="251" t="s">
        <v>11</v>
      </c>
      <c r="B7" s="254"/>
      <c r="C7" s="252"/>
      <c r="D7" s="35"/>
      <c r="E7" s="120"/>
      <c r="F7" s="120"/>
      <c r="G7" s="134" t="s">
        <v>198</v>
      </c>
      <c r="H7" s="135">
        <f>I14+M12</f>
        <v>855880</v>
      </c>
      <c r="I7" s="136"/>
      <c r="J7" s="136"/>
      <c r="K7" s="136"/>
      <c r="L7" s="136"/>
      <c r="M7" s="136"/>
    </row>
    <row r="8" spans="1:13" s="137" customFormat="1" ht="21" customHeight="1" x14ac:dyDescent="0.25">
      <c r="A8" s="35">
        <v>1</v>
      </c>
      <c r="B8" s="120" t="s">
        <v>185</v>
      </c>
      <c r="C8" s="35" t="s">
        <v>12</v>
      </c>
      <c r="D8" s="23" t="s">
        <v>23</v>
      </c>
      <c r="E8" s="255"/>
      <c r="F8" s="120"/>
      <c r="G8" s="134">
        <v>65000</v>
      </c>
      <c r="H8" s="134">
        <f t="shared" ref="H8:H14" si="0">D8*G8</f>
        <v>325000</v>
      </c>
      <c r="I8" s="136"/>
      <c r="J8" s="136"/>
      <c r="K8" s="136"/>
      <c r="L8" s="136"/>
      <c r="M8" s="136"/>
    </row>
    <row r="9" spans="1:13" s="137" customFormat="1" ht="21" customHeight="1" x14ac:dyDescent="0.25">
      <c r="A9" s="35">
        <v>2</v>
      </c>
      <c r="B9" s="128" t="s">
        <v>493</v>
      </c>
      <c r="C9" s="125" t="s">
        <v>20</v>
      </c>
      <c r="D9" s="23" t="s">
        <v>17</v>
      </c>
      <c r="E9" s="256"/>
      <c r="F9" s="120"/>
      <c r="G9" s="134">
        <v>36050</v>
      </c>
      <c r="H9" s="134">
        <f t="shared" si="0"/>
        <v>36050</v>
      </c>
      <c r="I9" s="136"/>
      <c r="J9" s="136"/>
      <c r="K9" s="136"/>
      <c r="L9" s="136"/>
      <c r="M9" s="136"/>
    </row>
    <row r="10" spans="1:13" s="137" customFormat="1" ht="21" customHeight="1" x14ac:dyDescent="0.25">
      <c r="A10" s="35">
        <v>3</v>
      </c>
      <c r="B10" s="148" t="s">
        <v>475</v>
      </c>
      <c r="C10" s="125" t="s">
        <v>14</v>
      </c>
      <c r="D10" s="126" t="s">
        <v>17</v>
      </c>
      <c r="E10" s="256"/>
      <c r="F10" s="120"/>
      <c r="G10" s="138">
        <v>15450</v>
      </c>
      <c r="H10" s="134">
        <f t="shared" si="0"/>
        <v>15450</v>
      </c>
      <c r="I10" s="136"/>
      <c r="J10" s="139" t="s">
        <v>192</v>
      </c>
      <c r="K10" s="136"/>
      <c r="L10" s="140">
        <v>80000</v>
      </c>
      <c r="M10" s="141">
        <f>K10*L10</f>
        <v>0</v>
      </c>
    </row>
    <row r="11" spans="1:13" s="137" customFormat="1" ht="21" customHeight="1" x14ac:dyDescent="0.25">
      <c r="A11" s="35">
        <v>4</v>
      </c>
      <c r="B11" s="120" t="s">
        <v>434</v>
      </c>
      <c r="C11" s="125" t="s">
        <v>14</v>
      </c>
      <c r="D11" s="126" t="s">
        <v>53</v>
      </c>
      <c r="E11" s="256"/>
      <c r="F11" s="120"/>
      <c r="G11" s="138">
        <v>2500</v>
      </c>
      <c r="H11" s="134">
        <f t="shared" si="0"/>
        <v>20000</v>
      </c>
      <c r="I11" s="136"/>
      <c r="J11" s="136"/>
      <c r="K11" s="139"/>
      <c r="L11" s="136"/>
      <c r="M11" s="141">
        <f>K11*L11</f>
        <v>0</v>
      </c>
    </row>
    <row r="12" spans="1:13" s="137" customFormat="1" ht="21" customHeight="1" x14ac:dyDescent="0.25">
      <c r="A12" s="35">
        <v>5</v>
      </c>
      <c r="B12" s="36" t="s">
        <v>377</v>
      </c>
      <c r="C12" s="35" t="s">
        <v>20</v>
      </c>
      <c r="D12" s="126" t="s">
        <v>13</v>
      </c>
      <c r="E12" s="256"/>
      <c r="F12" s="120"/>
      <c r="G12" s="173">
        <v>37080</v>
      </c>
      <c r="H12" s="134">
        <f t="shared" si="0"/>
        <v>74160</v>
      </c>
      <c r="I12" s="160" t="s">
        <v>494</v>
      </c>
      <c r="J12" s="146"/>
      <c r="K12" s="147"/>
      <c r="L12" s="136"/>
      <c r="M12" s="141">
        <f>SUM(M10:M11)</f>
        <v>0</v>
      </c>
    </row>
    <row r="13" spans="1:13" s="137" customFormat="1" ht="21" customHeight="1" x14ac:dyDescent="0.25">
      <c r="A13" s="35">
        <v>6</v>
      </c>
      <c r="B13" s="148" t="s">
        <v>402</v>
      </c>
      <c r="C13" s="144" t="s">
        <v>36</v>
      </c>
      <c r="D13" s="126" t="s">
        <v>13</v>
      </c>
      <c r="E13" s="256"/>
      <c r="F13" s="120"/>
      <c r="G13" s="138">
        <v>164800</v>
      </c>
      <c r="H13" s="134">
        <f t="shared" si="0"/>
        <v>329600</v>
      </c>
      <c r="I13" s="145"/>
      <c r="J13" s="146"/>
      <c r="K13" s="147"/>
      <c r="L13" s="136"/>
      <c r="M13" s="143"/>
    </row>
    <row r="14" spans="1:13" s="137" customFormat="1" ht="21" customHeight="1" x14ac:dyDescent="0.25">
      <c r="A14" s="35">
        <v>7</v>
      </c>
      <c r="B14" s="130" t="s">
        <v>495</v>
      </c>
      <c r="C14" s="35" t="s">
        <v>41</v>
      </c>
      <c r="D14" s="23" t="s">
        <v>70</v>
      </c>
      <c r="E14" s="256"/>
      <c r="F14" s="120" t="s">
        <v>496</v>
      </c>
      <c r="G14" s="138">
        <v>9270</v>
      </c>
      <c r="H14" s="134">
        <f t="shared" si="0"/>
        <v>55620</v>
      </c>
      <c r="I14" s="145">
        <f>SUM(H8:H14)</f>
        <v>855880</v>
      </c>
      <c r="J14" s="146"/>
      <c r="K14" s="147"/>
      <c r="L14" s="136"/>
      <c r="M14" s="143"/>
    </row>
    <row r="15" spans="1:13" s="137" customFormat="1" ht="21" customHeight="1" x14ac:dyDescent="0.25">
      <c r="A15" s="251" t="s">
        <v>21</v>
      </c>
      <c r="B15" s="254"/>
      <c r="C15" s="252"/>
      <c r="D15" s="35"/>
      <c r="E15" s="149"/>
      <c r="F15" s="120"/>
      <c r="G15" s="134" t="s">
        <v>198</v>
      </c>
      <c r="H15" s="135">
        <f>I29+M18</f>
        <v>3607120</v>
      </c>
      <c r="I15" s="136"/>
      <c r="J15" s="136"/>
      <c r="K15" s="139"/>
      <c r="L15" s="136"/>
      <c r="M15" s="143"/>
    </row>
    <row r="16" spans="1:13" s="137" customFormat="1" ht="20.100000000000001" customHeight="1" x14ac:dyDescent="0.25">
      <c r="A16" s="35">
        <v>1</v>
      </c>
      <c r="B16" s="120" t="s">
        <v>183</v>
      </c>
      <c r="C16" s="35" t="s">
        <v>12</v>
      </c>
      <c r="D16" s="23">
        <v>15</v>
      </c>
      <c r="E16" s="263"/>
      <c r="F16" s="132" t="s">
        <v>184</v>
      </c>
      <c r="G16" s="178">
        <v>70000</v>
      </c>
      <c r="H16" s="134">
        <f t="shared" ref="H16:H54" si="1">D16*G16</f>
        <v>1050000</v>
      </c>
      <c r="I16" s="151"/>
      <c r="J16" s="136"/>
      <c r="K16" s="139"/>
      <c r="L16" s="136"/>
      <c r="M16" s="143"/>
    </row>
    <row r="17" spans="1:15" s="137" customFormat="1" ht="20.100000000000001" customHeight="1" x14ac:dyDescent="0.25">
      <c r="A17" s="35">
        <v>2</v>
      </c>
      <c r="B17" s="120" t="s">
        <v>185</v>
      </c>
      <c r="C17" s="35" t="s">
        <v>12</v>
      </c>
      <c r="D17" s="23" t="s">
        <v>70</v>
      </c>
      <c r="E17" s="263"/>
      <c r="F17" s="132" t="s">
        <v>186</v>
      </c>
      <c r="G17" s="178">
        <v>65000</v>
      </c>
      <c r="H17" s="134">
        <f t="shared" si="1"/>
        <v>390000</v>
      </c>
      <c r="I17" s="151"/>
      <c r="J17" s="136"/>
      <c r="K17" s="139"/>
      <c r="L17" s="136"/>
      <c r="M17" s="143"/>
    </row>
    <row r="18" spans="1:15" s="137" customFormat="1" ht="20.100000000000001" customHeight="1" x14ac:dyDescent="0.25">
      <c r="A18" s="35">
        <v>3</v>
      </c>
      <c r="B18" s="130" t="s">
        <v>295</v>
      </c>
      <c r="C18" s="35" t="s">
        <v>285</v>
      </c>
      <c r="D18" s="23">
        <v>40</v>
      </c>
      <c r="E18" s="263"/>
      <c r="F18" s="132"/>
      <c r="G18" s="20">
        <v>2060</v>
      </c>
      <c r="H18" s="134">
        <f t="shared" si="1"/>
        <v>82400</v>
      </c>
      <c r="I18" s="151"/>
      <c r="J18" s="139" t="s">
        <v>192</v>
      </c>
      <c r="K18" s="136"/>
      <c r="L18" s="140">
        <v>80000</v>
      </c>
      <c r="M18" s="141">
        <f>K18*L18</f>
        <v>0</v>
      </c>
    </row>
    <row r="19" spans="1:15" s="137" customFormat="1" ht="20.100000000000001" customHeight="1" x14ac:dyDescent="0.25">
      <c r="A19" s="35">
        <v>4</v>
      </c>
      <c r="B19" s="130" t="s">
        <v>450</v>
      </c>
      <c r="C19" s="35" t="s">
        <v>158</v>
      </c>
      <c r="D19" s="23" t="s">
        <v>17</v>
      </c>
      <c r="E19" s="263"/>
      <c r="F19" s="132"/>
      <c r="G19" s="20">
        <v>41200</v>
      </c>
      <c r="H19" s="134">
        <f t="shared" si="1"/>
        <v>41200</v>
      </c>
      <c r="I19" s="136"/>
      <c r="J19" s="136"/>
      <c r="K19" s="139"/>
      <c r="L19" s="152"/>
      <c r="M19" s="141"/>
    </row>
    <row r="20" spans="1:15" s="137" customFormat="1" ht="20.100000000000001" customHeight="1" x14ac:dyDescent="0.25">
      <c r="A20" s="35">
        <v>5</v>
      </c>
      <c r="B20" s="7" t="s">
        <v>56</v>
      </c>
      <c r="C20" s="35" t="s">
        <v>16</v>
      </c>
      <c r="D20" s="23" t="s">
        <v>23</v>
      </c>
      <c r="E20" s="263"/>
      <c r="F20" s="132"/>
      <c r="G20" s="20">
        <v>3090</v>
      </c>
      <c r="H20" s="134">
        <f t="shared" si="1"/>
        <v>15450</v>
      </c>
      <c r="I20" s="136"/>
      <c r="J20" s="136"/>
      <c r="K20" s="139"/>
      <c r="L20" s="153"/>
      <c r="M20" s="141"/>
    </row>
    <row r="21" spans="1:15" s="137" customFormat="1" ht="20.100000000000001" customHeight="1" x14ac:dyDescent="0.25">
      <c r="A21" s="35">
        <v>6</v>
      </c>
      <c r="B21" s="7" t="s">
        <v>210</v>
      </c>
      <c r="C21" s="35" t="s">
        <v>16</v>
      </c>
      <c r="D21" s="23" t="s">
        <v>17</v>
      </c>
      <c r="E21" s="263"/>
      <c r="F21" s="132"/>
      <c r="G21" s="20">
        <v>8240</v>
      </c>
      <c r="H21" s="134">
        <f t="shared" si="1"/>
        <v>8240</v>
      </c>
      <c r="I21" s="136"/>
      <c r="J21" s="136"/>
      <c r="K21" s="139"/>
      <c r="L21" s="153"/>
      <c r="M21" s="143"/>
    </row>
    <row r="22" spans="1:15" s="137" customFormat="1" ht="20.100000000000001" customHeight="1" x14ac:dyDescent="0.25">
      <c r="A22" s="35">
        <v>7</v>
      </c>
      <c r="B22" s="7" t="s">
        <v>100</v>
      </c>
      <c r="C22" s="35" t="s">
        <v>16</v>
      </c>
      <c r="D22" s="23" t="s">
        <v>13</v>
      </c>
      <c r="E22" s="263"/>
      <c r="F22" s="154"/>
      <c r="G22" s="20">
        <v>20600</v>
      </c>
      <c r="H22" s="134">
        <f t="shared" si="1"/>
        <v>41200</v>
      </c>
      <c r="I22" s="136"/>
      <c r="J22" s="136"/>
      <c r="K22" s="139"/>
      <c r="L22" s="153"/>
      <c r="M22" s="143"/>
    </row>
    <row r="23" spans="1:15" s="137" customFormat="1" ht="20.100000000000001" customHeight="1" x14ac:dyDescent="0.25">
      <c r="A23" s="35">
        <v>8</v>
      </c>
      <c r="B23" s="7" t="s">
        <v>497</v>
      </c>
      <c r="C23" s="35" t="s">
        <v>36</v>
      </c>
      <c r="D23" s="23" t="s">
        <v>13</v>
      </c>
      <c r="E23" s="263"/>
      <c r="F23" s="132"/>
      <c r="G23" s="20">
        <v>46350</v>
      </c>
      <c r="H23" s="134">
        <f t="shared" si="1"/>
        <v>92700</v>
      </c>
      <c r="I23" s="136"/>
      <c r="J23" s="136"/>
      <c r="K23" s="139"/>
      <c r="L23" s="136"/>
      <c r="M23" s="136"/>
      <c r="N23" s="155"/>
    </row>
    <row r="24" spans="1:15" s="137" customFormat="1" ht="20.100000000000001" customHeight="1" x14ac:dyDescent="0.25">
      <c r="A24" s="35">
        <v>9</v>
      </c>
      <c r="B24" s="7" t="s">
        <v>322</v>
      </c>
      <c r="C24" s="35" t="s">
        <v>26</v>
      </c>
      <c r="D24" s="180" t="s">
        <v>70</v>
      </c>
      <c r="E24" s="263"/>
      <c r="F24" s="132"/>
      <c r="G24" s="20">
        <v>44290</v>
      </c>
      <c r="H24" s="134">
        <f t="shared" si="1"/>
        <v>265740</v>
      </c>
      <c r="I24" s="136"/>
      <c r="J24" s="136"/>
      <c r="K24" s="139"/>
      <c r="L24" s="136"/>
      <c r="M24" s="143"/>
      <c r="N24" s="157"/>
      <c r="O24" s="157"/>
    </row>
    <row r="25" spans="1:15" s="137" customFormat="1" ht="20.100000000000001" customHeight="1" x14ac:dyDescent="0.25">
      <c r="A25" s="35">
        <v>10</v>
      </c>
      <c r="B25" s="7" t="s">
        <v>323</v>
      </c>
      <c r="C25" s="35" t="s">
        <v>25</v>
      </c>
      <c r="D25" s="180" t="s">
        <v>44</v>
      </c>
      <c r="E25" s="263"/>
      <c r="F25" s="132"/>
      <c r="G25" s="20">
        <v>29870</v>
      </c>
      <c r="H25" s="134">
        <f t="shared" si="1"/>
        <v>119480</v>
      </c>
      <c r="I25" s="136"/>
      <c r="J25" s="136"/>
      <c r="K25" s="139"/>
      <c r="L25" s="136"/>
      <c r="M25" s="136"/>
      <c r="N25" s="158"/>
    </row>
    <row r="26" spans="1:15" s="137" customFormat="1" ht="20.100000000000001" customHeight="1" x14ac:dyDescent="0.25">
      <c r="A26" s="35">
        <v>11</v>
      </c>
      <c r="B26" s="7" t="s">
        <v>325</v>
      </c>
      <c r="C26" s="35" t="s">
        <v>25</v>
      </c>
      <c r="D26" s="180" t="s">
        <v>17</v>
      </c>
      <c r="E26" s="263"/>
      <c r="F26" s="132"/>
      <c r="G26" s="20">
        <v>27810</v>
      </c>
      <c r="H26" s="134">
        <f t="shared" si="1"/>
        <v>27810</v>
      </c>
      <c r="I26" s="136"/>
      <c r="J26" s="136"/>
      <c r="K26" s="139"/>
      <c r="L26" s="136"/>
      <c r="M26" s="136"/>
      <c r="N26" s="158"/>
    </row>
    <row r="27" spans="1:15" s="137" customFormat="1" ht="20.100000000000001" customHeight="1" x14ac:dyDescent="0.25">
      <c r="A27" s="35">
        <v>12</v>
      </c>
      <c r="B27" s="7" t="s">
        <v>324</v>
      </c>
      <c r="C27" s="35" t="s">
        <v>25</v>
      </c>
      <c r="D27" s="180" t="s">
        <v>18</v>
      </c>
      <c r="E27" s="263"/>
      <c r="F27" s="142"/>
      <c r="G27" s="20">
        <v>30900</v>
      </c>
      <c r="H27" s="134">
        <f t="shared" si="1"/>
        <v>92700</v>
      </c>
      <c r="I27" s="136"/>
      <c r="J27" s="136"/>
      <c r="K27" s="139"/>
      <c r="L27" s="136"/>
      <c r="M27" s="143"/>
      <c r="N27" s="159"/>
      <c r="O27" s="159"/>
    </row>
    <row r="28" spans="1:15" s="137" customFormat="1" ht="20.100000000000001" customHeight="1" x14ac:dyDescent="0.25">
      <c r="A28" s="35">
        <v>13</v>
      </c>
      <c r="B28" s="7" t="s">
        <v>415</v>
      </c>
      <c r="C28" s="35" t="s">
        <v>25</v>
      </c>
      <c r="D28" s="180" t="s">
        <v>17</v>
      </c>
      <c r="E28" s="263"/>
      <c r="F28" s="142"/>
      <c r="G28" s="20">
        <v>44290</v>
      </c>
      <c r="H28" s="134">
        <f t="shared" si="1"/>
        <v>44290</v>
      </c>
      <c r="I28" s="136"/>
      <c r="J28" s="136"/>
      <c r="K28" s="139"/>
      <c r="L28" s="136"/>
      <c r="M28" s="143"/>
      <c r="N28" s="159"/>
      <c r="O28" s="159"/>
    </row>
    <row r="29" spans="1:15" s="137" customFormat="1" ht="20.100000000000001" customHeight="1" x14ac:dyDescent="0.25">
      <c r="A29" s="35">
        <v>14</v>
      </c>
      <c r="B29" s="7" t="s">
        <v>383</v>
      </c>
      <c r="C29" s="35" t="s">
        <v>136</v>
      </c>
      <c r="D29" s="180" t="s">
        <v>13</v>
      </c>
      <c r="E29" s="263"/>
      <c r="F29" s="142"/>
      <c r="G29" s="122">
        <v>82400</v>
      </c>
      <c r="H29" s="134">
        <f t="shared" si="1"/>
        <v>164800</v>
      </c>
      <c r="I29" s="145">
        <f>SUM(H16:H34)</f>
        <v>3607120</v>
      </c>
      <c r="J29" s="136"/>
      <c r="K29" s="139"/>
      <c r="L29" s="160"/>
      <c r="M29" s="143"/>
    </row>
    <row r="30" spans="1:15" s="137" customFormat="1" ht="20.100000000000001" customHeight="1" x14ac:dyDescent="0.25">
      <c r="A30" s="35">
        <v>15</v>
      </c>
      <c r="B30" s="7" t="s">
        <v>326</v>
      </c>
      <c r="C30" s="35" t="s">
        <v>327</v>
      </c>
      <c r="D30" s="180" t="s">
        <v>17</v>
      </c>
      <c r="E30" s="263"/>
      <c r="F30" s="142"/>
      <c r="G30" s="20">
        <v>33990</v>
      </c>
      <c r="H30" s="134">
        <f t="shared" si="1"/>
        <v>33990</v>
      </c>
      <c r="I30" s="145"/>
      <c r="J30" s="136"/>
      <c r="K30" s="139"/>
      <c r="L30" s="160"/>
      <c r="M30" s="143"/>
    </row>
    <row r="31" spans="1:15" s="137" customFormat="1" ht="20.100000000000001" customHeight="1" x14ac:dyDescent="0.25">
      <c r="A31" s="35">
        <v>16</v>
      </c>
      <c r="B31" s="7" t="s">
        <v>328</v>
      </c>
      <c r="C31" s="35" t="s">
        <v>327</v>
      </c>
      <c r="D31" s="180" t="s">
        <v>17</v>
      </c>
      <c r="E31" s="263"/>
      <c r="F31" s="142"/>
      <c r="G31" s="20">
        <v>33990</v>
      </c>
      <c r="H31" s="134">
        <f t="shared" si="1"/>
        <v>33990</v>
      </c>
      <c r="I31" s="145"/>
      <c r="J31" s="136"/>
      <c r="K31" s="139"/>
      <c r="L31" s="160"/>
      <c r="M31" s="143"/>
    </row>
    <row r="32" spans="1:15" s="137" customFormat="1" ht="20.100000000000001" customHeight="1" x14ac:dyDescent="0.25">
      <c r="A32" s="35">
        <v>17</v>
      </c>
      <c r="B32" s="7" t="s">
        <v>116</v>
      </c>
      <c r="C32" s="35" t="s">
        <v>25</v>
      </c>
      <c r="D32" s="180" t="s">
        <v>17</v>
      </c>
      <c r="E32" s="263"/>
      <c r="F32" s="142"/>
      <c r="G32" s="20">
        <v>31930</v>
      </c>
      <c r="H32" s="134">
        <f t="shared" si="1"/>
        <v>31930</v>
      </c>
      <c r="I32" s="145"/>
      <c r="J32" s="136"/>
      <c r="K32" s="139"/>
      <c r="L32" s="160"/>
      <c r="M32" s="143"/>
    </row>
    <row r="33" spans="1:15" s="137" customFormat="1" ht="20.100000000000001" customHeight="1" x14ac:dyDescent="0.25">
      <c r="A33" s="35">
        <v>18</v>
      </c>
      <c r="B33" s="7" t="s">
        <v>498</v>
      </c>
      <c r="C33" s="35" t="s">
        <v>25</v>
      </c>
      <c r="D33" s="180" t="s">
        <v>18</v>
      </c>
      <c r="E33" s="263"/>
      <c r="F33" s="142"/>
      <c r="G33" s="174">
        <v>103000</v>
      </c>
      <c r="H33" s="134">
        <f t="shared" si="1"/>
        <v>309000</v>
      </c>
      <c r="I33" s="145"/>
      <c r="J33" s="136"/>
      <c r="K33" s="139"/>
      <c r="L33" s="160"/>
      <c r="M33" s="143"/>
    </row>
    <row r="34" spans="1:15" s="137" customFormat="1" ht="20.100000000000001" customHeight="1" x14ac:dyDescent="0.25">
      <c r="A34" s="35">
        <v>19</v>
      </c>
      <c r="B34" s="124" t="s">
        <v>306</v>
      </c>
      <c r="C34" s="35" t="s">
        <v>14</v>
      </c>
      <c r="D34" s="180">
        <v>20</v>
      </c>
      <c r="E34" s="263"/>
      <c r="F34" s="142"/>
      <c r="G34" s="20">
        <v>38110</v>
      </c>
      <c r="H34" s="134">
        <f t="shared" si="1"/>
        <v>762200</v>
      </c>
      <c r="I34" s="145"/>
      <c r="J34" s="136"/>
      <c r="K34" s="139"/>
      <c r="L34" s="160"/>
      <c r="M34" s="143"/>
    </row>
    <row r="35" spans="1:15" ht="21" customHeight="1" x14ac:dyDescent="0.3">
      <c r="A35" s="127" t="s">
        <v>28</v>
      </c>
      <c r="B35" s="6"/>
      <c r="C35" s="8"/>
      <c r="D35" s="8"/>
      <c r="E35" s="8"/>
      <c r="F35" s="14"/>
      <c r="G35" s="49" t="s">
        <v>198</v>
      </c>
      <c r="H35" s="68">
        <f>I41+M40</f>
        <v>357850</v>
      </c>
      <c r="K35" s="86"/>
      <c r="M35" s="79"/>
    </row>
    <row r="36" spans="1:15" ht="20.100000000000001" customHeight="1" x14ac:dyDescent="0.3">
      <c r="A36" s="35">
        <v>1</v>
      </c>
      <c r="B36" s="120" t="s">
        <v>185</v>
      </c>
      <c r="C36" s="35" t="s">
        <v>12</v>
      </c>
      <c r="D36" s="23" t="s">
        <v>44</v>
      </c>
      <c r="E36" s="269"/>
      <c r="F36" s="17"/>
      <c r="G36" s="49">
        <v>65000</v>
      </c>
      <c r="H36" s="49">
        <f t="shared" si="1"/>
        <v>260000</v>
      </c>
      <c r="K36" s="86"/>
      <c r="M36" s="102"/>
    </row>
    <row r="37" spans="1:15" ht="20.100000000000001" customHeight="1" x14ac:dyDescent="0.3">
      <c r="A37" s="35">
        <v>2</v>
      </c>
      <c r="B37" s="148" t="s">
        <v>490</v>
      </c>
      <c r="C37" s="35" t="s">
        <v>20</v>
      </c>
      <c r="D37" s="23" t="s">
        <v>17</v>
      </c>
      <c r="E37" s="269"/>
      <c r="F37" s="17"/>
      <c r="G37" s="176">
        <v>36050</v>
      </c>
      <c r="H37" s="49">
        <f t="shared" si="1"/>
        <v>36050</v>
      </c>
      <c r="K37" s="86"/>
      <c r="M37" s="79"/>
    </row>
    <row r="38" spans="1:15" ht="20.100000000000001" customHeight="1" x14ac:dyDescent="0.3">
      <c r="A38" s="35">
        <v>3</v>
      </c>
      <c r="B38" s="120" t="s">
        <v>375</v>
      </c>
      <c r="C38" s="125" t="s">
        <v>14</v>
      </c>
      <c r="D38" s="126" t="s">
        <v>18</v>
      </c>
      <c r="E38" s="269"/>
      <c r="F38" s="17" t="s">
        <v>491</v>
      </c>
      <c r="G38" s="60">
        <v>8240</v>
      </c>
      <c r="H38" s="49">
        <f t="shared" si="1"/>
        <v>24720</v>
      </c>
    </row>
    <row r="39" spans="1:15" ht="20.100000000000001" customHeight="1" x14ac:dyDescent="0.3">
      <c r="A39" s="35">
        <v>4</v>
      </c>
      <c r="B39" s="148" t="s">
        <v>492</v>
      </c>
      <c r="C39" s="125" t="s">
        <v>36</v>
      </c>
      <c r="D39" s="126" t="s">
        <v>17</v>
      </c>
      <c r="E39" s="269"/>
      <c r="F39" s="17"/>
      <c r="G39" s="60">
        <v>10300</v>
      </c>
      <c r="H39" s="49">
        <f t="shared" si="1"/>
        <v>10300</v>
      </c>
    </row>
    <row r="40" spans="1:15" ht="20.100000000000001" customHeight="1" x14ac:dyDescent="0.3">
      <c r="A40" s="35">
        <v>6</v>
      </c>
      <c r="B40" s="148" t="s">
        <v>56</v>
      </c>
      <c r="C40" s="125" t="s">
        <v>16</v>
      </c>
      <c r="D40" s="23" t="s">
        <v>13</v>
      </c>
      <c r="E40" s="269"/>
      <c r="F40" s="17"/>
      <c r="G40" s="60">
        <v>3090</v>
      </c>
      <c r="H40" s="49">
        <f t="shared" si="1"/>
        <v>6180</v>
      </c>
      <c r="J40" s="50" t="s">
        <v>192</v>
      </c>
      <c r="L40" s="49">
        <v>80000</v>
      </c>
      <c r="M40" s="67">
        <f>K40*L40</f>
        <v>0</v>
      </c>
    </row>
    <row r="41" spans="1:15" ht="20.100000000000001" customHeight="1" x14ac:dyDescent="0.3">
      <c r="A41" s="35">
        <v>7</v>
      </c>
      <c r="B41" s="120" t="s">
        <v>344</v>
      </c>
      <c r="C41" s="35" t="s">
        <v>16</v>
      </c>
      <c r="D41" s="23" t="s">
        <v>17</v>
      </c>
      <c r="E41" s="269"/>
      <c r="F41" s="17"/>
      <c r="G41" s="60">
        <v>20600</v>
      </c>
      <c r="H41" s="49">
        <f t="shared" si="1"/>
        <v>20600</v>
      </c>
      <c r="I41" s="67">
        <f>SUM(H36:H41)</f>
        <v>357850</v>
      </c>
    </row>
    <row r="42" spans="1:15" s="50" customFormat="1" ht="21" customHeight="1" x14ac:dyDescent="0.3">
      <c r="A42" s="251" t="s">
        <v>91</v>
      </c>
      <c r="B42" s="252"/>
      <c r="C42" s="8"/>
      <c r="D42" s="9"/>
      <c r="E42" s="8"/>
      <c r="F42" s="14"/>
      <c r="G42" s="60" t="s">
        <v>198</v>
      </c>
      <c r="H42" s="68">
        <f>I43+M43</f>
        <v>182310</v>
      </c>
      <c r="N42"/>
      <c r="O42"/>
    </row>
    <row r="43" spans="1:15" s="50" customFormat="1" ht="23.1" customHeight="1" x14ac:dyDescent="0.3">
      <c r="A43" s="35">
        <v>1</v>
      </c>
      <c r="B43" s="120" t="s">
        <v>344</v>
      </c>
      <c r="C43" s="35" t="s">
        <v>16</v>
      </c>
      <c r="D43" s="23" t="s">
        <v>13</v>
      </c>
      <c r="E43" s="270"/>
      <c r="F43" s="45"/>
      <c r="G43" s="176">
        <v>20600</v>
      </c>
      <c r="H43" s="49">
        <f>D43*G43</f>
        <v>41200</v>
      </c>
      <c r="I43" s="67">
        <f>SUM(H43:H46)</f>
        <v>182310</v>
      </c>
      <c r="J43" s="50" t="s">
        <v>192</v>
      </c>
      <c r="K43" s="50">
        <v>0</v>
      </c>
      <c r="L43" s="49">
        <v>80000</v>
      </c>
      <c r="M43" s="67">
        <f>K43*L43</f>
        <v>0</v>
      </c>
      <c r="N43"/>
      <c r="O43"/>
    </row>
    <row r="44" spans="1:15" s="50" customFormat="1" ht="23.1" customHeight="1" x14ac:dyDescent="0.3">
      <c r="A44" s="35">
        <v>2</v>
      </c>
      <c r="B44" s="120" t="s">
        <v>290</v>
      </c>
      <c r="C44" s="35" t="s">
        <v>16</v>
      </c>
      <c r="D44" s="23" t="s">
        <v>17</v>
      </c>
      <c r="E44" s="271"/>
      <c r="F44" s="45"/>
      <c r="G44" s="176">
        <v>3090</v>
      </c>
      <c r="H44" s="49">
        <f>D44*G44</f>
        <v>3090</v>
      </c>
      <c r="I44" s="67"/>
      <c r="L44" s="49"/>
      <c r="M44" s="67"/>
      <c r="N44"/>
      <c r="O44"/>
    </row>
    <row r="45" spans="1:15" s="50" customFormat="1" ht="23.1" customHeight="1" x14ac:dyDescent="0.3">
      <c r="A45" s="35">
        <v>3</v>
      </c>
      <c r="B45" s="132" t="s">
        <v>386</v>
      </c>
      <c r="C45" s="35" t="s">
        <v>36</v>
      </c>
      <c r="D45" s="23">
        <v>10</v>
      </c>
      <c r="E45" s="271"/>
      <c r="F45" s="45"/>
      <c r="G45" s="176">
        <v>11330</v>
      </c>
      <c r="H45" s="49">
        <f>D45*G45</f>
        <v>113300</v>
      </c>
      <c r="I45" s="67"/>
      <c r="L45" s="49"/>
      <c r="M45" s="67"/>
      <c r="N45"/>
      <c r="O45"/>
    </row>
    <row r="46" spans="1:15" s="50" customFormat="1" ht="23.1" customHeight="1" x14ac:dyDescent="0.3">
      <c r="A46" s="35">
        <v>4</v>
      </c>
      <c r="B46" s="132" t="s">
        <v>489</v>
      </c>
      <c r="C46" s="35" t="s">
        <v>14</v>
      </c>
      <c r="D46" s="23" t="s">
        <v>13</v>
      </c>
      <c r="E46" s="271"/>
      <c r="F46" s="45"/>
      <c r="G46" s="176">
        <v>12360</v>
      </c>
      <c r="H46" s="49">
        <f>D46*G46</f>
        <v>24720</v>
      </c>
      <c r="I46" s="67"/>
      <c r="L46" s="49"/>
      <c r="M46" s="67"/>
      <c r="N46"/>
      <c r="O46"/>
    </row>
    <row r="47" spans="1:15" s="50" customFormat="1" ht="21" customHeight="1" x14ac:dyDescent="0.3">
      <c r="A47" s="251" t="s">
        <v>27</v>
      </c>
      <c r="B47" s="252"/>
      <c r="C47" s="8"/>
      <c r="D47" s="9"/>
      <c r="E47" s="8"/>
      <c r="F47" s="14"/>
      <c r="G47" s="60" t="s">
        <v>198</v>
      </c>
      <c r="H47" s="68">
        <f>SUM(I50)</f>
        <v>150740</v>
      </c>
      <c r="N47"/>
      <c r="O47"/>
    </row>
    <row r="48" spans="1:15" s="50" customFormat="1" ht="26.1" customHeight="1" x14ac:dyDescent="0.3">
      <c r="A48" s="35">
        <v>1</v>
      </c>
      <c r="B48" s="120" t="s">
        <v>185</v>
      </c>
      <c r="C48" s="35" t="s">
        <v>12</v>
      </c>
      <c r="D48" s="23" t="s">
        <v>13</v>
      </c>
      <c r="E48" s="270"/>
      <c r="F48" s="45"/>
      <c r="G48" s="176">
        <v>65000</v>
      </c>
      <c r="H48" s="49">
        <f t="shared" si="1"/>
        <v>130000</v>
      </c>
      <c r="N48"/>
      <c r="O48"/>
    </row>
    <row r="49" spans="1:15" s="50" customFormat="1" ht="26.1" customHeight="1" x14ac:dyDescent="0.3">
      <c r="A49" s="35">
        <v>2</v>
      </c>
      <c r="B49" s="120" t="s">
        <v>441</v>
      </c>
      <c r="C49" s="125" t="s">
        <v>14</v>
      </c>
      <c r="D49" s="126" t="s">
        <v>13</v>
      </c>
      <c r="E49" s="271"/>
      <c r="F49" s="45"/>
      <c r="G49" s="176">
        <v>4120</v>
      </c>
      <c r="H49" s="49">
        <f t="shared" si="1"/>
        <v>8240</v>
      </c>
      <c r="I49" s="81">
        <f>SUM(H48:H49)</f>
        <v>138240</v>
      </c>
      <c r="N49"/>
      <c r="O49"/>
    </row>
    <row r="50" spans="1:15" s="50" customFormat="1" ht="26.1" customHeight="1" x14ac:dyDescent="0.3">
      <c r="A50" s="35">
        <v>3</v>
      </c>
      <c r="B50" s="120" t="s">
        <v>434</v>
      </c>
      <c r="C50" s="125" t="s">
        <v>14</v>
      </c>
      <c r="D50" s="126" t="s">
        <v>23</v>
      </c>
      <c r="E50" s="271"/>
      <c r="F50" s="45"/>
      <c r="G50" s="176">
        <v>2500</v>
      </c>
      <c r="H50" s="49">
        <f t="shared" si="1"/>
        <v>12500</v>
      </c>
      <c r="I50" s="67">
        <f>SUM(H48:H50)</f>
        <v>150740</v>
      </c>
      <c r="N50"/>
      <c r="O50"/>
    </row>
    <row r="51" spans="1:15" s="50" customFormat="1" ht="21" customHeight="1" x14ac:dyDescent="0.3">
      <c r="A51" s="251" t="s">
        <v>103</v>
      </c>
      <c r="B51" s="252"/>
      <c r="C51" s="8"/>
      <c r="D51" s="9"/>
      <c r="E51" s="7"/>
      <c r="F51" s="14"/>
      <c r="G51" s="60" t="s">
        <v>198</v>
      </c>
      <c r="H51" s="68">
        <f>I52+M54</f>
        <v>89720</v>
      </c>
      <c r="N51"/>
      <c r="O51"/>
    </row>
    <row r="52" spans="1:15" s="50" customFormat="1" ht="23.1" customHeight="1" x14ac:dyDescent="0.3">
      <c r="A52" s="35">
        <v>1</v>
      </c>
      <c r="B52" s="120" t="s">
        <v>185</v>
      </c>
      <c r="C52" s="35" t="s">
        <v>12</v>
      </c>
      <c r="D52" s="23" t="s">
        <v>17</v>
      </c>
      <c r="E52" s="259"/>
      <c r="F52" s="14"/>
      <c r="G52" s="60">
        <v>65000</v>
      </c>
      <c r="H52" s="49">
        <f t="shared" si="1"/>
        <v>65000</v>
      </c>
      <c r="I52" s="81">
        <f>SUM(H52:H54)</f>
        <v>89720</v>
      </c>
      <c r="N52"/>
      <c r="O52"/>
    </row>
    <row r="53" spans="1:15" s="50" customFormat="1" ht="23.1" customHeight="1" x14ac:dyDescent="0.3">
      <c r="A53" s="35">
        <v>2</v>
      </c>
      <c r="B53" s="120" t="s">
        <v>420</v>
      </c>
      <c r="C53" s="125" t="s">
        <v>136</v>
      </c>
      <c r="D53" s="126" t="s">
        <v>13</v>
      </c>
      <c r="E53" s="259"/>
      <c r="F53" s="14"/>
      <c r="G53" s="60">
        <v>2060</v>
      </c>
      <c r="H53" s="49">
        <f t="shared" si="1"/>
        <v>4120</v>
      </c>
      <c r="I53" s="81"/>
      <c r="N53"/>
      <c r="O53"/>
    </row>
    <row r="54" spans="1:15" s="50" customFormat="1" ht="23.1" customHeight="1" x14ac:dyDescent="0.3">
      <c r="A54" s="35">
        <v>3</v>
      </c>
      <c r="B54" s="130" t="s">
        <v>471</v>
      </c>
      <c r="C54" s="35" t="s">
        <v>285</v>
      </c>
      <c r="D54" s="23">
        <v>20</v>
      </c>
      <c r="E54" s="260"/>
      <c r="F54" s="14"/>
      <c r="G54" s="60">
        <v>1030</v>
      </c>
      <c r="H54" s="49">
        <f t="shared" si="1"/>
        <v>20600</v>
      </c>
      <c r="I54" s="81"/>
      <c r="J54" s="50" t="s">
        <v>192</v>
      </c>
      <c r="L54" s="49">
        <v>80000</v>
      </c>
      <c r="M54" s="67">
        <f>K54*L54</f>
        <v>0</v>
      </c>
      <c r="N54"/>
      <c r="O54"/>
    </row>
    <row r="55" spans="1:15" x14ac:dyDescent="0.3">
      <c r="A55" s="3"/>
      <c r="B55" s="3"/>
      <c r="C55" s="18"/>
      <c r="D55" s="18"/>
      <c r="E55" s="18"/>
      <c r="F55" s="3"/>
      <c r="H55" s="106">
        <f>H7+H15+H35+H42+H47+H51</f>
        <v>5243620</v>
      </c>
      <c r="I55" s="104">
        <f>I52+I50+I43+I41+I29+I14</f>
        <v>5243620</v>
      </c>
      <c r="J55" s="104">
        <f>M54+M40+M18+M12</f>
        <v>0</v>
      </c>
    </row>
    <row r="56" spans="1:15" ht="6.75" customHeight="1" x14ac:dyDescent="0.3">
      <c r="A56" s="3"/>
      <c r="B56" s="3"/>
      <c r="C56" s="18"/>
      <c r="D56" s="117"/>
      <c r="E56" s="117"/>
      <c r="F56" s="117"/>
      <c r="H56" s="105" t="s">
        <v>198</v>
      </c>
      <c r="I56" s="77" t="s">
        <v>199</v>
      </c>
      <c r="J56" s="77" t="s">
        <v>192</v>
      </c>
    </row>
    <row r="57" spans="1:15" x14ac:dyDescent="0.3">
      <c r="A57" s="19"/>
      <c r="B57" s="19"/>
      <c r="C57" s="18"/>
      <c r="D57" s="40"/>
      <c r="E57" s="249" t="s">
        <v>155</v>
      </c>
      <c r="F57" s="249"/>
    </row>
    <row r="58" spans="1:15" x14ac:dyDescent="0.3">
      <c r="A58" s="250" t="s">
        <v>313</v>
      </c>
      <c r="B58" s="250"/>
      <c r="C58" s="249" t="s">
        <v>311</v>
      </c>
      <c r="D58" s="249"/>
      <c r="E58" s="250" t="s">
        <v>31</v>
      </c>
      <c r="F58" s="250"/>
    </row>
    <row r="59" spans="1:15" x14ac:dyDescent="0.3">
      <c r="A59" s="3"/>
      <c r="B59" s="3"/>
      <c r="C59" s="18"/>
      <c r="D59" s="18"/>
      <c r="E59" s="20"/>
      <c r="F59" s="3"/>
    </row>
    <row r="60" spans="1:15" x14ac:dyDescent="0.3">
      <c r="A60" s="3"/>
      <c r="B60" s="3"/>
      <c r="C60" s="18"/>
      <c r="D60" s="18"/>
      <c r="E60" s="21"/>
      <c r="F60" s="3"/>
    </row>
    <row r="61" spans="1:15" x14ac:dyDescent="0.3">
      <c r="A61" s="3"/>
      <c r="B61" s="3"/>
      <c r="C61" s="18"/>
      <c r="D61" s="18"/>
      <c r="E61" s="20"/>
      <c r="F61" s="3"/>
    </row>
    <row r="62" spans="1:15" x14ac:dyDescent="0.3">
      <c r="A62" s="3"/>
      <c r="B62" s="3"/>
      <c r="C62" s="18"/>
      <c r="D62" s="18"/>
      <c r="E62" s="20"/>
      <c r="F62" s="3"/>
    </row>
    <row r="63" spans="1:15" x14ac:dyDescent="0.3">
      <c r="A63" s="249" t="s">
        <v>312</v>
      </c>
      <c r="B63" s="249"/>
      <c r="C63" s="249" t="s">
        <v>180</v>
      </c>
      <c r="D63" s="249"/>
      <c r="E63" s="249" t="s">
        <v>275</v>
      </c>
      <c r="F63" s="249"/>
    </row>
    <row r="64" spans="1:15" s="1" customFormat="1" x14ac:dyDescent="0.3">
      <c r="C64" s="27"/>
      <c r="D64" s="22"/>
      <c r="E64" s="249"/>
      <c r="F64" s="249"/>
      <c r="G64" s="49"/>
      <c r="H64" s="49"/>
      <c r="I64" s="50"/>
      <c r="J64" s="50"/>
      <c r="K64" s="49"/>
      <c r="L64" s="49"/>
      <c r="M64" s="49"/>
    </row>
    <row r="65" spans="1:13" s="1" customFormat="1" x14ac:dyDescent="0.3">
      <c r="A65" s="3"/>
      <c r="B65" s="3"/>
      <c r="C65" s="18"/>
      <c r="D65" s="18"/>
      <c r="E65" s="3"/>
      <c r="F65" s="3"/>
      <c r="G65" s="49"/>
      <c r="H65" s="49"/>
      <c r="I65" s="50"/>
      <c r="J65" s="50"/>
      <c r="K65" s="49"/>
      <c r="L65" s="49"/>
      <c r="M65" s="49"/>
    </row>
  </sheetData>
  <mergeCells count="27">
    <mergeCell ref="A4:F4"/>
    <mergeCell ref="A1:B1"/>
    <mergeCell ref="C1:F1"/>
    <mergeCell ref="A2:B2"/>
    <mergeCell ref="C2:F2"/>
    <mergeCell ref="C3:F3"/>
    <mergeCell ref="A51:B51"/>
    <mergeCell ref="A5:F5"/>
    <mergeCell ref="A7:C7"/>
    <mergeCell ref="E8:E14"/>
    <mergeCell ref="A15:C15"/>
    <mergeCell ref="E36:E41"/>
    <mergeCell ref="A42:B42"/>
    <mergeCell ref="E43:E46"/>
    <mergeCell ref="A47:B47"/>
    <mergeCell ref="E48:E50"/>
    <mergeCell ref="E16:E23"/>
    <mergeCell ref="E24:E34"/>
    <mergeCell ref="E64:F64"/>
    <mergeCell ref="E52:E54"/>
    <mergeCell ref="E57:F57"/>
    <mergeCell ref="A58:B58"/>
    <mergeCell ref="C58:D58"/>
    <mergeCell ref="E58:F58"/>
    <mergeCell ref="A63:B63"/>
    <mergeCell ref="C63:D63"/>
    <mergeCell ref="E63:F63"/>
  </mergeCells>
  <pageMargins left="0.52" right="0.2" top="0.48" bottom="0.33" header="0.38" footer="0.2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opLeftCell="A61" workbookViewId="0">
      <selection activeCell="B44" sqref="B44:D44"/>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39" customHeight="1" x14ac:dyDescent="0.3">
      <c r="A4" s="261" t="s">
        <v>500</v>
      </c>
      <c r="B4" s="262"/>
      <c r="C4" s="262"/>
      <c r="D4" s="262"/>
      <c r="E4" s="262"/>
      <c r="F4" s="262"/>
    </row>
    <row r="5" spans="1:13" ht="56.25" customHeight="1" x14ac:dyDescent="0.3">
      <c r="A5" s="253" t="s">
        <v>396</v>
      </c>
      <c r="B5" s="253"/>
      <c r="C5" s="253"/>
      <c r="D5" s="253"/>
      <c r="E5" s="253"/>
      <c r="F5" s="253"/>
      <c r="G5" s="4"/>
      <c r="H5" s="4"/>
    </row>
    <row r="6" spans="1:13" ht="21.75" customHeight="1" x14ac:dyDescent="0.3">
      <c r="A6" s="162" t="s">
        <v>5</v>
      </c>
      <c r="B6" s="162" t="s">
        <v>6</v>
      </c>
      <c r="C6" s="162" t="s">
        <v>7</v>
      </c>
      <c r="D6" s="162" t="s">
        <v>8</v>
      </c>
      <c r="E6" s="162" t="s">
        <v>9</v>
      </c>
      <c r="F6" s="162" t="s">
        <v>10</v>
      </c>
    </row>
    <row r="7" spans="1:13" s="137" customFormat="1" ht="24" customHeight="1" x14ac:dyDescent="0.25">
      <c r="A7" s="251" t="s">
        <v>11</v>
      </c>
      <c r="B7" s="254"/>
      <c r="C7" s="252"/>
      <c r="D7" s="35"/>
      <c r="E7" s="120"/>
      <c r="F7" s="120"/>
      <c r="G7" s="134" t="s">
        <v>198</v>
      </c>
      <c r="H7" s="135">
        <f>I14+M12</f>
        <v>605160</v>
      </c>
      <c r="I7" s="136"/>
      <c r="J7" s="136"/>
      <c r="K7" s="136"/>
      <c r="L7" s="136"/>
      <c r="M7" s="136"/>
    </row>
    <row r="8" spans="1:13" s="137" customFormat="1" ht="24" customHeight="1" x14ac:dyDescent="0.25">
      <c r="A8" s="35">
        <v>1</v>
      </c>
      <c r="B8" s="120" t="s">
        <v>185</v>
      </c>
      <c r="C8" s="35" t="s">
        <v>12</v>
      </c>
      <c r="D8" s="23" t="s">
        <v>23</v>
      </c>
      <c r="E8" s="255"/>
      <c r="F8" s="120"/>
      <c r="G8" s="134">
        <v>65000</v>
      </c>
      <c r="H8" s="134">
        <f>D8*G8</f>
        <v>325000</v>
      </c>
      <c r="I8" s="136"/>
      <c r="J8" s="136"/>
      <c r="K8" s="136"/>
      <c r="L8" s="136"/>
      <c r="M8" s="136"/>
    </row>
    <row r="9" spans="1:13" s="137" customFormat="1" ht="24" customHeight="1" x14ac:dyDescent="0.25">
      <c r="A9" s="35">
        <v>2</v>
      </c>
      <c r="B9" s="148" t="s">
        <v>492</v>
      </c>
      <c r="C9" s="125" t="s">
        <v>36</v>
      </c>
      <c r="D9" s="23" t="s">
        <v>17</v>
      </c>
      <c r="E9" s="256"/>
      <c r="F9" s="120"/>
      <c r="G9" s="134">
        <v>10300</v>
      </c>
      <c r="H9" s="134">
        <f>D9*G9</f>
        <v>10300</v>
      </c>
      <c r="I9" s="136"/>
      <c r="J9" s="136"/>
      <c r="K9" s="136"/>
      <c r="L9" s="136"/>
      <c r="M9" s="136"/>
    </row>
    <row r="10" spans="1:13" s="137" customFormat="1" ht="24" customHeight="1" x14ac:dyDescent="0.25">
      <c r="A10" s="35">
        <v>3</v>
      </c>
      <c r="B10" s="148" t="s">
        <v>501</v>
      </c>
      <c r="C10" s="125" t="s">
        <v>36</v>
      </c>
      <c r="D10" s="126" t="s">
        <v>17</v>
      </c>
      <c r="E10" s="256"/>
      <c r="F10" s="120"/>
      <c r="G10" s="138">
        <v>87550</v>
      </c>
      <c r="H10" s="134">
        <f t="shared" ref="H10:H15" si="0">D10*G10</f>
        <v>87550</v>
      </c>
      <c r="I10" s="136"/>
      <c r="J10" s="139" t="s">
        <v>192</v>
      </c>
      <c r="K10" s="136"/>
      <c r="L10" s="140">
        <v>80000</v>
      </c>
      <c r="M10" s="141">
        <f>K10*L10</f>
        <v>0</v>
      </c>
    </row>
    <row r="11" spans="1:13" s="137" customFormat="1" ht="24" customHeight="1" x14ac:dyDescent="0.25">
      <c r="A11" s="35">
        <v>4</v>
      </c>
      <c r="B11" s="133" t="s">
        <v>502</v>
      </c>
      <c r="C11" s="125" t="s">
        <v>36</v>
      </c>
      <c r="D11" s="126" t="s">
        <v>13</v>
      </c>
      <c r="E11" s="256"/>
      <c r="F11" s="120"/>
      <c r="G11" s="146">
        <v>46350</v>
      </c>
      <c r="H11" s="134">
        <f t="shared" si="0"/>
        <v>92700</v>
      </c>
      <c r="I11" s="136"/>
      <c r="J11" s="136"/>
      <c r="K11" s="139"/>
      <c r="L11" s="136"/>
      <c r="M11" s="141">
        <f>K11*L11</f>
        <v>0</v>
      </c>
    </row>
    <row r="12" spans="1:13" s="137" customFormat="1" ht="24" customHeight="1" x14ac:dyDescent="0.25">
      <c r="A12" s="35">
        <v>5</v>
      </c>
      <c r="B12" s="36" t="s">
        <v>242</v>
      </c>
      <c r="C12" s="35" t="s">
        <v>36</v>
      </c>
      <c r="D12" s="126" t="s">
        <v>17</v>
      </c>
      <c r="E12" s="256"/>
      <c r="F12" s="120"/>
      <c r="G12" s="173">
        <v>3090</v>
      </c>
      <c r="H12" s="134">
        <f t="shared" si="0"/>
        <v>3090</v>
      </c>
      <c r="J12" s="146"/>
      <c r="K12" s="147"/>
      <c r="L12" s="136"/>
      <c r="M12" s="141">
        <f>SUM(M10:M11)</f>
        <v>0</v>
      </c>
    </row>
    <row r="13" spans="1:13" s="137" customFormat="1" ht="24" customHeight="1" x14ac:dyDescent="0.25">
      <c r="A13" s="35">
        <v>6</v>
      </c>
      <c r="B13" s="120" t="s">
        <v>344</v>
      </c>
      <c r="C13" s="35" t="s">
        <v>16</v>
      </c>
      <c r="D13" s="23" t="s">
        <v>17</v>
      </c>
      <c r="E13" s="256"/>
      <c r="F13" s="120"/>
      <c r="G13" s="138">
        <v>20600</v>
      </c>
      <c r="H13" s="134">
        <f t="shared" si="0"/>
        <v>20600</v>
      </c>
      <c r="I13" s="145"/>
      <c r="J13" s="146"/>
      <c r="K13" s="147"/>
      <c r="L13" s="136"/>
      <c r="M13" s="143"/>
    </row>
    <row r="14" spans="1:13" s="137" customFormat="1" ht="24" customHeight="1" x14ac:dyDescent="0.25">
      <c r="A14" s="35">
        <v>7</v>
      </c>
      <c r="B14" s="130" t="s">
        <v>42</v>
      </c>
      <c r="C14" s="35" t="s">
        <v>20</v>
      </c>
      <c r="D14" s="23" t="s">
        <v>17</v>
      </c>
      <c r="E14" s="256"/>
      <c r="F14" s="120"/>
      <c r="G14" s="138">
        <v>61800</v>
      </c>
      <c r="H14" s="134">
        <f t="shared" si="0"/>
        <v>61800</v>
      </c>
      <c r="I14" s="145">
        <f>SUM(H8:H15)</f>
        <v>605160</v>
      </c>
      <c r="J14" s="146"/>
      <c r="K14" s="147"/>
      <c r="L14" s="136"/>
      <c r="M14" s="143"/>
    </row>
    <row r="15" spans="1:13" s="137" customFormat="1" ht="24" customHeight="1" x14ac:dyDescent="0.25">
      <c r="A15" s="35">
        <v>8</v>
      </c>
      <c r="B15" s="128" t="s">
        <v>334</v>
      </c>
      <c r="C15" s="142" t="s">
        <v>26</v>
      </c>
      <c r="D15" s="23" t="s">
        <v>17</v>
      </c>
      <c r="E15" s="257"/>
      <c r="F15" s="120"/>
      <c r="G15" s="138">
        <v>4120</v>
      </c>
      <c r="H15" s="134">
        <f t="shared" si="0"/>
        <v>4120</v>
      </c>
      <c r="I15" s="145"/>
      <c r="J15" s="146"/>
      <c r="K15" s="147"/>
      <c r="L15" s="136"/>
      <c r="M15" s="143"/>
    </row>
    <row r="16" spans="1:13" s="137" customFormat="1" ht="24" customHeight="1" x14ac:dyDescent="0.25">
      <c r="A16" s="251" t="s">
        <v>21</v>
      </c>
      <c r="B16" s="254"/>
      <c r="C16" s="252"/>
      <c r="D16" s="35"/>
      <c r="E16" s="149"/>
      <c r="F16" s="120"/>
      <c r="G16" s="134" t="s">
        <v>198</v>
      </c>
      <c r="H16" s="135">
        <f>I30+M19</f>
        <v>2604910</v>
      </c>
      <c r="I16" s="136"/>
      <c r="J16" s="136"/>
      <c r="K16" s="139"/>
      <c r="L16" s="136"/>
      <c r="M16" s="143"/>
    </row>
    <row r="17" spans="1:15" s="137" customFormat="1" ht="24" customHeight="1" x14ac:dyDescent="0.25">
      <c r="A17" s="35">
        <v>1</v>
      </c>
      <c r="B17" s="120" t="s">
        <v>183</v>
      </c>
      <c r="C17" s="35" t="s">
        <v>12</v>
      </c>
      <c r="D17" s="23">
        <v>10</v>
      </c>
      <c r="E17" s="263"/>
      <c r="F17" s="132" t="s">
        <v>184</v>
      </c>
      <c r="G17" s="178">
        <v>70000</v>
      </c>
      <c r="H17" s="134">
        <f t="shared" ref="H17:H67" si="1">D17*G17</f>
        <v>700000</v>
      </c>
      <c r="I17" s="151"/>
      <c r="J17" s="136"/>
      <c r="K17" s="139"/>
      <c r="L17" s="136"/>
      <c r="M17" s="143"/>
    </row>
    <row r="18" spans="1:15" s="137" customFormat="1" ht="24" customHeight="1" x14ac:dyDescent="0.25">
      <c r="A18" s="35">
        <v>2</v>
      </c>
      <c r="B18" s="120" t="s">
        <v>185</v>
      </c>
      <c r="C18" s="35" t="s">
        <v>12</v>
      </c>
      <c r="D18" s="23" t="s">
        <v>44</v>
      </c>
      <c r="E18" s="263"/>
      <c r="F18" s="132" t="s">
        <v>186</v>
      </c>
      <c r="G18" s="178">
        <v>65000</v>
      </c>
      <c r="H18" s="134">
        <f t="shared" si="1"/>
        <v>260000</v>
      </c>
      <c r="I18" s="151"/>
      <c r="J18" s="136"/>
      <c r="K18" s="139"/>
      <c r="L18" s="136"/>
      <c r="M18" s="143"/>
    </row>
    <row r="19" spans="1:15" s="137" customFormat="1" ht="24" customHeight="1" x14ac:dyDescent="0.25">
      <c r="A19" s="35">
        <v>3</v>
      </c>
      <c r="B19" s="130" t="s">
        <v>296</v>
      </c>
      <c r="C19" s="35" t="s">
        <v>36</v>
      </c>
      <c r="D19" s="23">
        <v>10</v>
      </c>
      <c r="E19" s="263"/>
      <c r="F19" s="132"/>
      <c r="G19" s="20">
        <v>3090</v>
      </c>
      <c r="H19" s="134">
        <f t="shared" si="1"/>
        <v>30900</v>
      </c>
      <c r="I19" s="151"/>
      <c r="J19" s="139" t="s">
        <v>192</v>
      </c>
      <c r="K19" s="136"/>
      <c r="L19" s="140">
        <v>80000</v>
      </c>
      <c r="M19" s="141">
        <f>K19*L19</f>
        <v>0</v>
      </c>
    </row>
    <row r="20" spans="1:15" s="137" customFormat="1" ht="24" customHeight="1" x14ac:dyDescent="0.25">
      <c r="A20" s="35">
        <v>4</v>
      </c>
      <c r="B20" s="130" t="s">
        <v>504</v>
      </c>
      <c r="C20" s="35" t="s">
        <v>285</v>
      </c>
      <c r="D20" s="23">
        <v>10</v>
      </c>
      <c r="E20" s="263"/>
      <c r="F20" s="132"/>
      <c r="G20" s="20">
        <v>1030</v>
      </c>
      <c r="H20" s="134">
        <f t="shared" si="1"/>
        <v>10300</v>
      </c>
      <c r="I20" s="136"/>
      <c r="J20" s="136"/>
      <c r="K20" s="139"/>
      <c r="L20" s="152"/>
      <c r="M20" s="141"/>
    </row>
    <row r="21" spans="1:15" s="137" customFormat="1" ht="24" customHeight="1" x14ac:dyDescent="0.25">
      <c r="A21" s="35">
        <v>5</v>
      </c>
      <c r="B21" s="120" t="s">
        <v>101</v>
      </c>
      <c r="C21" s="35" t="s">
        <v>16</v>
      </c>
      <c r="D21" s="23" t="s">
        <v>13</v>
      </c>
      <c r="E21" s="263"/>
      <c r="F21" s="132"/>
      <c r="G21" s="20">
        <v>6180</v>
      </c>
      <c r="H21" s="134">
        <f t="shared" si="1"/>
        <v>12360</v>
      </c>
      <c r="I21" s="136"/>
      <c r="J21" s="136"/>
      <c r="K21" s="139"/>
      <c r="L21" s="153"/>
      <c r="M21" s="141"/>
    </row>
    <row r="22" spans="1:15" s="137" customFormat="1" ht="24" customHeight="1" x14ac:dyDescent="0.25">
      <c r="A22" s="35">
        <v>6</v>
      </c>
      <c r="B22" s="120" t="s">
        <v>210</v>
      </c>
      <c r="C22" s="35" t="s">
        <v>16</v>
      </c>
      <c r="D22" s="23" t="s">
        <v>13</v>
      </c>
      <c r="E22" s="263"/>
      <c r="F22" s="132"/>
      <c r="G22" s="20">
        <v>8240</v>
      </c>
      <c r="H22" s="134">
        <f t="shared" si="1"/>
        <v>16480</v>
      </c>
      <c r="I22" s="136"/>
      <c r="J22" s="136"/>
      <c r="K22" s="139"/>
      <c r="L22" s="153"/>
      <c r="M22" s="143"/>
    </row>
    <row r="23" spans="1:15" s="137" customFormat="1" ht="24" customHeight="1" x14ac:dyDescent="0.25">
      <c r="A23" s="35">
        <v>7</v>
      </c>
      <c r="B23" s="148" t="s">
        <v>292</v>
      </c>
      <c r="C23" s="35" t="s">
        <v>14</v>
      </c>
      <c r="D23" s="23" t="s">
        <v>13</v>
      </c>
      <c r="E23" s="263"/>
      <c r="F23" s="154"/>
      <c r="G23" s="20">
        <v>8240</v>
      </c>
      <c r="H23" s="134">
        <f t="shared" si="1"/>
        <v>16480</v>
      </c>
      <c r="I23" s="136"/>
      <c r="J23" s="136"/>
      <c r="K23" s="139"/>
      <c r="L23" s="153"/>
      <c r="M23" s="143"/>
    </row>
    <row r="24" spans="1:15" s="137" customFormat="1" ht="24" customHeight="1" x14ac:dyDescent="0.25">
      <c r="A24" s="35">
        <v>8</v>
      </c>
      <c r="B24" s="120" t="s">
        <v>505</v>
      </c>
      <c r="C24" s="35" t="s">
        <v>20</v>
      </c>
      <c r="D24" s="23" t="s">
        <v>13</v>
      </c>
      <c r="E24" s="263"/>
      <c r="F24" s="132"/>
      <c r="G24" s="20">
        <v>5150</v>
      </c>
      <c r="H24" s="134">
        <f t="shared" si="1"/>
        <v>10300</v>
      </c>
      <c r="I24" s="136"/>
      <c r="J24" s="136"/>
      <c r="K24" s="139"/>
      <c r="L24" s="136"/>
      <c r="M24" s="136"/>
      <c r="N24" s="155"/>
    </row>
    <row r="25" spans="1:15" s="137" customFormat="1" ht="24" customHeight="1" x14ac:dyDescent="0.25">
      <c r="A25" s="35">
        <v>9</v>
      </c>
      <c r="B25" s="120" t="s">
        <v>506</v>
      </c>
      <c r="C25" s="35" t="s">
        <v>41</v>
      </c>
      <c r="D25" s="23" t="s">
        <v>17</v>
      </c>
      <c r="E25" s="263"/>
      <c r="F25" s="132"/>
      <c r="G25" s="20">
        <v>10300</v>
      </c>
      <c r="H25" s="134">
        <f t="shared" si="1"/>
        <v>10300</v>
      </c>
      <c r="I25" s="136"/>
      <c r="J25" s="136"/>
      <c r="K25" s="139"/>
      <c r="L25" s="136"/>
      <c r="M25" s="143"/>
      <c r="N25" s="157"/>
      <c r="O25" s="157"/>
    </row>
    <row r="26" spans="1:15" s="137" customFormat="1" ht="24" customHeight="1" x14ac:dyDescent="0.25">
      <c r="A26" s="35">
        <v>10</v>
      </c>
      <c r="B26" s="120" t="s">
        <v>322</v>
      </c>
      <c r="C26" s="35" t="s">
        <v>26</v>
      </c>
      <c r="D26" s="23" t="s">
        <v>70</v>
      </c>
      <c r="E26" s="267"/>
      <c r="F26" s="132"/>
      <c r="G26" s="20">
        <v>44290</v>
      </c>
      <c r="H26" s="134">
        <f t="shared" si="1"/>
        <v>265740</v>
      </c>
      <c r="I26" s="136"/>
      <c r="J26" s="136"/>
      <c r="K26" s="139"/>
      <c r="L26" s="136"/>
      <c r="M26" s="136"/>
      <c r="N26" s="158"/>
    </row>
    <row r="27" spans="1:15" s="137" customFormat="1" ht="24" customHeight="1" x14ac:dyDescent="0.25">
      <c r="A27" s="35">
        <v>11</v>
      </c>
      <c r="B27" s="120" t="s">
        <v>323</v>
      </c>
      <c r="C27" s="35" t="s">
        <v>25</v>
      </c>
      <c r="D27" s="23" t="s">
        <v>44</v>
      </c>
      <c r="E27" s="267"/>
      <c r="F27" s="132"/>
      <c r="G27" s="20">
        <v>29870</v>
      </c>
      <c r="H27" s="134">
        <f t="shared" si="1"/>
        <v>119480</v>
      </c>
      <c r="I27" s="136"/>
      <c r="J27" s="136"/>
      <c r="K27" s="139"/>
      <c r="L27" s="136"/>
      <c r="M27" s="136"/>
      <c r="N27" s="158"/>
    </row>
    <row r="28" spans="1:15" s="137" customFormat="1" ht="24" customHeight="1" x14ac:dyDescent="0.25">
      <c r="A28" s="35">
        <v>12</v>
      </c>
      <c r="B28" s="120" t="s">
        <v>325</v>
      </c>
      <c r="C28" s="35" t="s">
        <v>25</v>
      </c>
      <c r="D28" s="23" t="s">
        <v>17</v>
      </c>
      <c r="E28" s="267"/>
      <c r="F28" s="142"/>
      <c r="G28" s="20">
        <v>27810</v>
      </c>
      <c r="H28" s="134">
        <f t="shared" si="1"/>
        <v>27810</v>
      </c>
      <c r="I28" s="136"/>
      <c r="J28" s="136"/>
      <c r="K28" s="139"/>
      <c r="L28" s="136"/>
      <c r="M28" s="143"/>
      <c r="N28" s="159"/>
      <c r="O28" s="159"/>
    </row>
    <row r="29" spans="1:15" s="137" customFormat="1" ht="24" customHeight="1" x14ac:dyDescent="0.25">
      <c r="A29" s="35">
        <v>13</v>
      </c>
      <c r="B29" s="120" t="s">
        <v>329</v>
      </c>
      <c r="C29" s="35" t="s">
        <v>25</v>
      </c>
      <c r="D29" s="23" t="s">
        <v>17</v>
      </c>
      <c r="E29" s="267"/>
      <c r="F29" s="142"/>
      <c r="G29" s="20">
        <v>24720</v>
      </c>
      <c r="H29" s="134">
        <f t="shared" si="1"/>
        <v>24720</v>
      </c>
      <c r="I29" s="136"/>
      <c r="J29" s="136"/>
      <c r="K29" s="139"/>
      <c r="L29" s="136"/>
      <c r="M29" s="143"/>
      <c r="N29" s="159"/>
      <c r="O29" s="159"/>
    </row>
    <row r="30" spans="1:15" s="137" customFormat="1" ht="24" customHeight="1" x14ac:dyDescent="0.25">
      <c r="A30" s="35">
        <v>14</v>
      </c>
      <c r="B30" s="120" t="s">
        <v>367</v>
      </c>
      <c r="C30" s="35" t="s">
        <v>14</v>
      </c>
      <c r="D30" s="23" t="s">
        <v>18</v>
      </c>
      <c r="E30" s="267"/>
      <c r="F30" s="142"/>
      <c r="G30" s="20">
        <v>41200</v>
      </c>
      <c r="H30" s="134">
        <f t="shared" si="1"/>
        <v>123600</v>
      </c>
      <c r="I30" s="145">
        <f>SUM(H17:H35)</f>
        <v>2604910</v>
      </c>
      <c r="J30" s="136"/>
      <c r="K30" s="139"/>
      <c r="L30" s="160"/>
      <c r="M30" s="143"/>
    </row>
    <row r="31" spans="1:15" s="137" customFormat="1" ht="24" customHeight="1" x14ac:dyDescent="0.25">
      <c r="A31" s="35">
        <v>15</v>
      </c>
      <c r="B31" s="133" t="s">
        <v>507</v>
      </c>
      <c r="C31" s="35" t="s">
        <v>508</v>
      </c>
      <c r="D31" s="23" t="s">
        <v>17</v>
      </c>
      <c r="E31" s="267"/>
      <c r="F31" s="142"/>
      <c r="G31" s="122"/>
      <c r="H31" s="134">
        <f t="shared" si="1"/>
        <v>0</v>
      </c>
      <c r="I31" s="145"/>
      <c r="J31" s="136"/>
      <c r="K31" s="139"/>
      <c r="L31" s="160"/>
      <c r="M31" s="143"/>
    </row>
    <row r="32" spans="1:15" s="137" customFormat="1" ht="24" customHeight="1" x14ac:dyDescent="0.25">
      <c r="A32" s="35">
        <v>16</v>
      </c>
      <c r="B32" s="148" t="s">
        <v>468</v>
      </c>
      <c r="C32" s="125" t="s">
        <v>36</v>
      </c>
      <c r="D32" s="126" t="s">
        <v>17</v>
      </c>
      <c r="E32" s="267"/>
      <c r="F32" s="142"/>
      <c r="G32" s="181">
        <v>113300</v>
      </c>
      <c r="H32" s="134">
        <f t="shared" si="1"/>
        <v>113300</v>
      </c>
      <c r="I32" s="145"/>
      <c r="J32" s="136"/>
      <c r="K32" s="139"/>
      <c r="L32" s="160"/>
      <c r="M32" s="143"/>
    </row>
    <row r="33" spans="1:13" s="137" customFormat="1" ht="24" customHeight="1" x14ac:dyDescent="0.25">
      <c r="A33" s="35">
        <v>17</v>
      </c>
      <c r="B33" s="120" t="s">
        <v>133</v>
      </c>
      <c r="C33" s="8" t="s">
        <v>25</v>
      </c>
      <c r="D33" s="11" t="s">
        <v>17</v>
      </c>
      <c r="E33" s="267"/>
      <c r="F33" s="142"/>
      <c r="G33" s="20">
        <v>53560</v>
      </c>
      <c r="H33" s="134">
        <f t="shared" si="1"/>
        <v>53560</v>
      </c>
      <c r="I33" s="145"/>
      <c r="J33" s="136"/>
      <c r="K33" s="139"/>
      <c r="L33" s="160"/>
      <c r="M33" s="143"/>
    </row>
    <row r="34" spans="1:13" s="137" customFormat="1" ht="24" customHeight="1" x14ac:dyDescent="0.25">
      <c r="A34" s="35">
        <v>18</v>
      </c>
      <c r="B34" s="120" t="s">
        <v>509</v>
      </c>
      <c r="C34" s="35" t="s">
        <v>16</v>
      </c>
      <c r="D34" s="23" t="s">
        <v>13</v>
      </c>
      <c r="E34" s="267"/>
      <c r="F34" s="142"/>
      <c r="G34" s="181">
        <v>23690</v>
      </c>
      <c r="H34" s="134">
        <f t="shared" si="1"/>
        <v>47380</v>
      </c>
      <c r="I34" s="145"/>
      <c r="J34" s="136"/>
      <c r="K34" s="139"/>
      <c r="L34" s="160"/>
      <c r="M34" s="143"/>
    </row>
    <row r="35" spans="1:13" s="137" customFormat="1" ht="24" customHeight="1" x14ac:dyDescent="0.25">
      <c r="A35" s="35">
        <v>19</v>
      </c>
      <c r="B35" s="124" t="s">
        <v>306</v>
      </c>
      <c r="C35" s="35" t="s">
        <v>14</v>
      </c>
      <c r="D35" s="23">
        <v>20</v>
      </c>
      <c r="E35" s="268"/>
      <c r="F35" s="142"/>
      <c r="G35" s="20">
        <v>38110</v>
      </c>
      <c r="H35" s="134">
        <f t="shared" si="1"/>
        <v>762200</v>
      </c>
      <c r="I35" s="145"/>
      <c r="J35" s="136"/>
      <c r="K35" s="139"/>
      <c r="L35" s="160"/>
      <c r="M35" s="143"/>
    </row>
    <row r="36" spans="1:13" ht="21" customHeight="1" x14ac:dyDescent="0.3">
      <c r="A36" s="127" t="s">
        <v>28</v>
      </c>
      <c r="B36" s="6"/>
      <c r="C36" s="8"/>
      <c r="D36" s="8"/>
      <c r="E36" s="8"/>
      <c r="F36" s="14"/>
      <c r="G36" s="49" t="s">
        <v>198</v>
      </c>
      <c r="H36" s="68">
        <f>I42+M41</f>
        <v>758290</v>
      </c>
      <c r="K36" s="86"/>
      <c r="M36" s="79"/>
    </row>
    <row r="37" spans="1:13" ht="20.100000000000001" customHeight="1" x14ac:dyDescent="0.3">
      <c r="A37" s="35">
        <v>1</v>
      </c>
      <c r="B37" s="120" t="s">
        <v>185</v>
      </c>
      <c r="C37" s="35" t="s">
        <v>12</v>
      </c>
      <c r="D37" s="23" t="s">
        <v>70</v>
      </c>
      <c r="E37" s="258"/>
      <c r="F37" s="17"/>
      <c r="G37" s="49">
        <v>65000</v>
      </c>
      <c r="H37" s="49">
        <f t="shared" si="1"/>
        <v>390000</v>
      </c>
      <c r="K37" s="86"/>
      <c r="M37" s="102"/>
    </row>
    <row r="38" spans="1:13" ht="20.100000000000001" customHeight="1" x14ac:dyDescent="0.3">
      <c r="A38" s="35">
        <v>2</v>
      </c>
      <c r="B38" s="148" t="s">
        <v>490</v>
      </c>
      <c r="C38" s="35" t="s">
        <v>20</v>
      </c>
      <c r="D38" s="23" t="s">
        <v>17</v>
      </c>
      <c r="E38" s="259"/>
      <c r="F38" s="17"/>
      <c r="G38" s="176">
        <v>36050</v>
      </c>
      <c r="H38" s="49">
        <f t="shared" si="1"/>
        <v>36050</v>
      </c>
      <c r="K38" s="86"/>
      <c r="M38" s="79"/>
    </row>
    <row r="39" spans="1:13" ht="20.100000000000001" customHeight="1" x14ac:dyDescent="0.3">
      <c r="A39" s="35">
        <v>3</v>
      </c>
      <c r="B39" s="148" t="s">
        <v>292</v>
      </c>
      <c r="C39" s="125" t="s">
        <v>14</v>
      </c>
      <c r="D39" s="126" t="s">
        <v>18</v>
      </c>
      <c r="E39" s="259"/>
      <c r="F39" s="17"/>
      <c r="G39" s="60">
        <v>8240</v>
      </c>
      <c r="H39" s="49">
        <f t="shared" si="1"/>
        <v>24720</v>
      </c>
    </row>
    <row r="40" spans="1:13" ht="20.100000000000001" customHeight="1" x14ac:dyDescent="0.3">
      <c r="A40" s="35">
        <v>4</v>
      </c>
      <c r="B40" s="148" t="s">
        <v>295</v>
      </c>
      <c r="C40" s="125" t="s">
        <v>36</v>
      </c>
      <c r="D40" s="126">
        <v>10</v>
      </c>
      <c r="E40" s="259"/>
      <c r="F40" s="17"/>
      <c r="G40" s="60">
        <v>2060</v>
      </c>
      <c r="H40" s="49">
        <f t="shared" si="1"/>
        <v>20600</v>
      </c>
    </row>
    <row r="41" spans="1:13" ht="20.100000000000001" customHeight="1" x14ac:dyDescent="0.3">
      <c r="A41" s="35">
        <v>5</v>
      </c>
      <c r="B41" s="148" t="s">
        <v>377</v>
      </c>
      <c r="C41" s="125" t="s">
        <v>36</v>
      </c>
      <c r="D41" s="23">
        <v>12</v>
      </c>
      <c r="E41" s="259"/>
      <c r="F41" s="17"/>
      <c r="G41" s="60">
        <v>3090</v>
      </c>
      <c r="H41" s="49">
        <f t="shared" si="1"/>
        <v>37080</v>
      </c>
      <c r="I41" s="160" t="s">
        <v>494</v>
      </c>
      <c r="J41" s="50" t="s">
        <v>192</v>
      </c>
      <c r="L41" s="49">
        <v>80000</v>
      </c>
      <c r="M41" s="67">
        <f>K41*L41</f>
        <v>0</v>
      </c>
    </row>
    <row r="42" spans="1:13" ht="20.100000000000001" customHeight="1" x14ac:dyDescent="0.3">
      <c r="A42" s="35">
        <v>6</v>
      </c>
      <c r="B42" s="120" t="s">
        <v>434</v>
      </c>
      <c r="C42" s="35" t="s">
        <v>14</v>
      </c>
      <c r="D42" s="23" t="s">
        <v>70</v>
      </c>
      <c r="E42" s="259"/>
      <c r="F42" s="17"/>
      <c r="G42" s="60">
        <v>2500</v>
      </c>
      <c r="H42" s="49">
        <f t="shared" si="1"/>
        <v>15000</v>
      </c>
      <c r="I42" s="67">
        <f>SUM(H37:H51)</f>
        <v>758290</v>
      </c>
    </row>
    <row r="43" spans="1:13" ht="20.100000000000001" customHeight="1" x14ac:dyDescent="0.3">
      <c r="A43" s="35">
        <v>7</v>
      </c>
      <c r="B43" s="130" t="s">
        <v>439</v>
      </c>
      <c r="C43" s="35" t="s">
        <v>14</v>
      </c>
      <c r="D43" s="23" t="s">
        <v>17</v>
      </c>
      <c r="E43" s="259"/>
      <c r="F43" s="17"/>
      <c r="G43" s="60">
        <v>15450</v>
      </c>
      <c r="H43" s="49">
        <f t="shared" si="1"/>
        <v>15450</v>
      </c>
      <c r="I43" s="67"/>
    </row>
    <row r="44" spans="1:13" ht="20.100000000000001" customHeight="1" x14ac:dyDescent="0.3">
      <c r="A44" s="35">
        <v>8</v>
      </c>
      <c r="B44" s="132" t="s">
        <v>503</v>
      </c>
      <c r="C44" s="35" t="s">
        <v>14</v>
      </c>
      <c r="D44" s="23" t="s">
        <v>18</v>
      </c>
      <c r="E44" s="259"/>
      <c r="F44" s="17"/>
      <c r="G44" s="60">
        <v>3090</v>
      </c>
      <c r="H44" s="49">
        <f t="shared" si="1"/>
        <v>9270</v>
      </c>
      <c r="I44" s="67"/>
    </row>
    <row r="45" spans="1:13" ht="20.100000000000001" customHeight="1" x14ac:dyDescent="0.3">
      <c r="A45" s="35">
        <v>9</v>
      </c>
      <c r="B45" s="132" t="s">
        <v>141</v>
      </c>
      <c r="C45" s="35" t="s">
        <v>20</v>
      </c>
      <c r="D45" s="23" t="s">
        <v>18</v>
      </c>
      <c r="E45" s="259"/>
      <c r="F45" s="17"/>
      <c r="G45" s="60">
        <v>10300</v>
      </c>
      <c r="H45" s="49">
        <f t="shared" si="1"/>
        <v>30900</v>
      </c>
      <c r="I45" s="67"/>
    </row>
    <row r="46" spans="1:13" ht="20.100000000000001" customHeight="1" x14ac:dyDescent="0.3">
      <c r="A46" s="35">
        <v>10</v>
      </c>
      <c r="B46" s="132" t="s">
        <v>66</v>
      </c>
      <c r="C46" s="35" t="s">
        <v>16</v>
      </c>
      <c r="D46" s="23" t="s">
        <v>13</v>
      </c>
      <c r="E46" s="259"/>
      <c r="F46" s="17"/>
      <c r="G46" s="60">
        <v>18540</v>
      </c>
      <c r="H46" s="49">
        <f t="shared" si="1"/>
        <v>37080</v>
      </c>
      <c r="I46" s="67"/>
    </row>
    <row r="47" spans="1:13" ht="20.100000000000001" customHeight="1" x14ac:dyDescent="0.3">
      <c r="A47" s="35">
        <v>11</v>
      </c>
      <c r="B47" s="132" t="s">
        <v>371</v>
      </c>
      <c r="C47" s="35" t="s">
        <v>36</v>
      </c>
      <c r="D47" s="23" t="s">
        <v>18</v>
      </c>
      <c r="E47" s="259"/>
      <c r="F47" s="17"/>
      <c r="G47" s="60">
        <v>3090</v>
      </c>
      <c r="H47" s="49">
        <f t="shared" si="1"/>
        <v>9270</v>
      </c>
      <c r="I47" s="67"/>
    </row>
    <row r="48" spans="1:13" ht="20.100000000000001" customHeight="1" x14ac:dyDescent="0.3">
      <c r="A48" s="35">
        <v>12</v>
      </c>
      <c r="B48" s="132" t="s">
        <v>424</v>
      </c>
      <c r="C48" s="35" t="s">
        <v>63</v>
      </c>
      <c r="D48" s="23" t="s">
        <v>13</v>
      </c>
      <c r="E48" s="259"/>
      <c r="F48" s="17"/>
      <c r="G48" s="60">
        <v>12360</v>
      </c>
      <c r="H48" s="49">
        <f t="shared" si="1"/>
        <v>24720</v>
      </c>
      <c r="I48" s="67"/>
    </row>
    <row r="49" spans="1:15" ht="20.100000000000001" customHeight="1" x14ac:dyDescent="0.3">
      <c r="A49" s="35">
        <v>13</v>
      </c>
      <c r="B49" s="130" t="s">
        <v>42</v>
      </c>
      <c r="C49" s="35" t="s">
        <v>20</v>
      </c>
      <c r="D49" s="23" t="s">
        <v>17</v>
      </c>
      <c r="E49" s="259"/>
      <c r="F49" s="17"/>
      <c r="G49" s="60">
        <v>61800</v>
      </c>
      <c r="H49" s="49">
        <f t="shared" si="1"/>
        <v>61800</v>
      </c>
      <c r="I49" s="67"/>
    </row>
    <row r="50" spans="1:15" ht="20.100000000000001" customHeight="1" x14ac:dyDescent="0.3">
      <c r="A50" s="35">
        <v>14</v>
      </c>
      <c r="B50" s="120" t="s">
        <v>290</v>
      </c>
      <c r="C50" s="35" t="s">
        <v>16</v>
      </c>
      <c r="D50" s="23" t="s">
        <v>18</v>
      </c>
      <c r="E50" s="259"/>
      <c r="F50" s="17"/>
      <c r="G50" s="60">
        <v>3090</v>
      </c>
      <c r="H50" s="49">
        <f t="shared" si="1"/>
        <v>9270</v>
      </c>
      <c r="I50" s="67"/>
    </row>
    <row r="51" spans="1:15" ht="20.100000000000001" customHeight="1" x14ac:dyDescent="0.3">
      <c r="A51" s="35">
        <v>15</v>
      </c>
      <c r="B51" s="132" t="s">
        <v>289</v>
      </c>
      <c r="C51" s="35" t="s">
        <v>14</v>
      </c>
      <c r="D51" s="23" t="s">
        <v>13</v>
      </c>
      <c r="E51" s="260"/>
      <c r="F51" s="17"/>
      <c r="G51" s="60">
        <v>18540</v>
      </c>
      <c r="H51" s="49">
        <f t="shared" si="1"/>
        <v>37080</v>
      </c>
      <c r="I51" s="67"/>
    </row>
    <row r="52" spans="1:15" s="50" customFormat="1" ht="21" customHeight="1" x14ac:dyDescent="0.3">
      <c r="A52" s="251" t="s">
        <v>91</v>
      </c>
      <c r="B52" s="252"/>
      <c r="C52" s="8"/>
      <c r="D52" s="9"/>
      <c r="E52" s="8"/>
      <c r="F52" s="14"/>
      <c r="G52" s="60" t="s">
        <v>198</v>
      </c>
      <c r="H52" s="68">
        <f>SUM(H53:H58)</f>
        <v>267380</v>
      </c>
      <c r="N52"/>
      <c r="O52"/>
    </row>
    <row r="53" spans="1:15" s="50" customFormat="1" ht="23.1" customHeight="1" x14ac:dyDescent="0.3">
      <c r="A53" s="35">
        <v>1</v>
      </c>
      <c r="B53" s="120" t="s">
        <v>344</v>
      </c>
      <c r="C53" s="35" t="s">
        <v>16</v>
      </c>
      <c r="D53" s="23" t="s">
        <v>17</v>
      </c>
      <c r="E53" s="270"/>
      <c r="F53" s="45"/>
      <c r="G53" s="176">
        <v>20600</v>
      </c>
      <c r="H53" s="49">
        <f t="shared" ref="H53:H58" si="2">D53*G53</f>
        <v>20600</v>
      </c>
      <c r="I53" s="67">
        <f>SUM(H53:H58)</f>
        <v>267380</v>
      </c>
      <c r="J53" s="50" t="s">
        <v>192</v>
      </c>
      <c r="K53" s="50">
        <v>0</v>
      </c>
      <c r="L53" s="49">
        <v>80000</v>
      </c>
      <c r="M53" s="67">
        <f>K53*L53</f>
        <v>0</v>
      </c>
      <c r="N53"/>
      <c r="O53"/>
    </row>
    <row r="54" spans="1:15" s="50" customFormat="1" ht="23.1" customHeight="1" x14ac:dyDescent="0.3">
      <c r="A54" s="35">
        <v>2</v>
      </c>
      <c r="B54" s="120" t="s">
        <v>390</v>
      </c>
      <c r="C54" s="35" t="s">
        <v>16</v>
      </c>
      <c r="D54" s="23" t="s">
        <v>18</v>
      </c>
      <c r="E54" s="271"/>
      <c r="F54" s="45"/>
      <c r="G54" s="176">
        <v>3090</v>
      </c>
      <c r="H54" s="49">
        <f t="shared" si="2"/>
        <v>9270</v>
      </c>
      <c r="I54" s="67"/>
      <c r="L54" s="49"/>
      <c r="M54" s="67"/>
      <c r="N54"/>
      <c r="O54"/>
    </row>
    <row r="55" spans="1:15" s="50" customFormat="1" ht="23.1" customHeight="1" x14ac:dyDescent="0.3">
      <c r="A55" s="35">
        <v>3</v>
      </c>
      <c r="B55" s="132" t="s">
        <v>56</v>
      </c>
      <c r="C55" s="35" t="s">
        <v>16</v>
      </c>
      <c r="D55" s="23" t="s">
        <v>18</v>
      </c>
      <c r="E55" s="271"/>
      <c r="F55" s="45"/>
      <c r="G55" s="176">
        <v>3090</v>
      </c>
      <c r="H55" s="49">
        <f t="shared" si="2"/>
        <v>9270</v>
      </c>
      <c r="I55" s="67"/>
      <c r="L55" s="49"/>
      <c r="M55" s="67"/>
      <c r="N55"/>
      <c r="O55"/>
    </row>
    <row r="56" spans="1:15" s="50" customFormat="1" ht="23.1" customHeight="1" x14ac:dyDescent="0.3">
      <c r="A56" s="35">
        <v>4</v>
      </c>
      <c r="B56" s="132" t="s">
        <v>57</v>
      </c>
      <c r="C56" s="35" t="s">
        <v>16</v>
      </c>
      <c r="D56" s="23" t="s">
        <v>13</v>
      </c>
      <c r="E56" s="271"/>
      <c r="F56" s="45"/>
      <c r="G56" s="176">
        <v>4120</v>
      </c>
      <c r="H56" s="49">
        <f t="shared" si="2"/>
        <v>8240</v>
      </c>
      <c r="I56" s="67"/>
      <c r="L56" s="49"/>
      <c r="M56" s="67"/>
      <c r="N56"/>
      <c r="O56"/>
    </row>
    <row r="57" spans="1:15" s="50" customFormat="1" ht="23.1" customHeight="1" x14ac:dyDescent="0.3">
      <c r="A57" s="35">
        <v>5</v>
      </c>
      <c r="B57" s="120" t="s">
        <v>185</v>
      </c>
      <c r="C57" s="35" t="s">
        <v>12</v>
      </c>
      <c r="D57" s="23" t="s">
        <v>18</v>
      </c>
      <c r="E57" s="177"/>
      <c r="F57" s="45"/>
      <c r="G57" s="176">
        <v>65000</v>
      </c>
      <c r="H57" s="49">
        <f t="shared" si="2"/>
        <v>195000</v>
      </c>
      <c r="I57" s="67"/>
      <c r="L57" s="49"/>
      <c r="M57" s="67"/>
      <c r="N57"/>
      <c r="O57"/>
    </row>
    <row r="58" spans="1:15" s="50" customFormat="1" ht="23.1" customHeight="1" x14ac:dyDescent="0.3">
      <c r="A58" s="35">
        <v>6</v>
      </c>
      <c r="B58" s="120" t="s">
        <v>434</v>
      </c>
      <c r="C58" s="35" t="s">
        <v>14</v>
      </c>
      <c r="D58" s="23">
        <v>10</v>
      </c>
      <c r="E58" s="177"/>
      <c r="F58" s="45"/>
      <c r="G58" s="176">
        <v>2500</v>
      </c>
      <c r="H58" s="49">
        <f t="shared" si="2"/>
        <v>25000</v>
      </c>
      <c r="I58" s="67"/>
      <c r="L58" s="49"/>
      <c r="M58" s="67"/>
      <c r="N58"/>
      <c r="O58"/>
    </row>
    <row r="59" spans="1:15" s="50" customFormat="1" ht="21" customHeight="1" x14ac:dyDescent="0.3">
      <c r="A59" s="251" t="s">
        <v>27</v>
      </c>
      <c r="B59" s="252"/>
      <c r="C59" s="8"/>
      <c r="D59" s="9"/>
      <c r="E59" s="8"/>
      <c r="F59" s="14"/>
      <c r="G59" s="60" t="s">
        <v>198</v>
      </c>
      <c r="H59" s="68">
        <f>SUM(I62)</f>
        <v>183560</v>
      </c>
      <c r="N59"/>
      <c r="O59"/>
    </row>
    <row r="60" spans="1:15" s="50" customFormat="1" ht="26.1" customHeight="1" x14ac:dyDescent="0.3">
      <c r="A60" s="35">
        <v>1</v>
      </c>
      <c r="B60" s="120" t="s">
        <v>185</v>
      </c>
      <c r="C60" s="35" t="s">
        <v>12</v>
      </c>
      <c r="D60" s="23" t="s">
        <v>13</v>
      </c>
      <c r="E60" s="270"/>
      <c r="F60" s="45"/>
      <c r="G60" s="176">
        <v>65000</v>
      </c>
      <c r="H60" s="49">
        <f t="shared" si="1"/>
        <v>130000</v>
      </c>
      <c r="N60"/>
      <c r="O60"/>
    </row>
    <row r="61" spans="1:15" s="50" customFormat="1" ht="26.1" customHeight="1" x14ac:dyDescent="0.3">
      <c r="A61" s="35">
        <v>2</v>
      </c>
      <c r="B61" s="120" t="s">
        <v>289</v>
      </c>
      <c r="C61" s="125" t="s">
        <v>14</v>
      </c>
      <c r="D61" s="126" t="s">
        <v>13</v>
      </c>
      <c r="E61" s="271"/>
      <c r="F61" s="45"/>
      <c r="G61" s="176">
        <v>18540</v>
      </c>
      <c r="H61" s="49">
        <f t="shared" si="1"/>
        <v>37080</v>
      </c>
      <c r="I61" s="81">
        <f>SUM(H60:H61)</f>
        <v>167080</v>
      </c>
      <c r="N61"/>
      <c r="O61"/>
    </row>
    <row r="62" spans="1:15" s="50" customFormat="1" ht="26.1" customHeight="1" x14ac:dyDescent="0.3">
      <c r="A62" s="35">
        <v>3</v>
      </c>
      <c r="B62" s="120" t="s">
        <v>210</v>
      </c>
      <c r="C62" s="125" t="s">
        <v>16</v>
      </c>
      <c r="D62" s="126" t="s">
        <v>13</v>
      </c>
      <c r="E62" s="271"/>
      <c r="F62" s="45"/>
      <c r="G62" s="176">
        <v>8240</v>
      </c>
      <c r="H62" s="49">
        <f t="shared" si="1"/>
        <v>16480</v>
      </c>
      <c r="I62" s="67">
        <f>SUM(H60:H62)</f>
        <v>183560</v>
      </c>
      <c r="N62"/>
      <c r="O62"/>
    </row>
    <row r="63" spans="1:15" s="50" customFormat="1" ht="26.1" customHeight="1" x14ac:dyDescent="0.3">
      <c r="A63" s="35">
        <v>4</v>
      </c>
      <c r="B63" s="120" t="s">
        <v>230</v>
      </c>
      <c r="C63" s="125" t="s">
        <v>16</v>
      </c>
      <c r="D63" s="126" t="s">
        <v>13</v>
      </c>
      <c r="E63" s="177"/>
      <c r="F63" s="45"/>
      <c r="G63" s="176">
        <v>15450</v>
      </c>
      <c r="H63" s="49">
        <f t="shared" si="1"/>
        <v>30900</v>
      </c>
      <c r="I63" s="67"/>
      <c r="N63"/>
      <c r="O63"/>
    </row>
    <row r="64" spans="1:15" s="50" customFormat="1" ht="26.1" customHeight="1" x14ac:dyDescent="0.3">
      <c r="A64" s="35">
        <v>5</v>
      </c>
      <c r="B64" s="120" t="s">
        <v>100</v>
      </c>
      <c r="C64" s="125" t="s">
        <v>16</v>
      </c>
      <c r="D64" s="126" t="s">
        <v>13</v>
      </c>
      <c r="E64" s="177"/>
      <c r="F64" s="45"/>
      <c r="G64" s="176">
        <v>20600</v>
      </c>
      <c r="H64" s="49">
        <f t="shared" si="1"/>
        <v>41200</v>
      </c>
      <c r="I64" s="67"/>
      <c r="N64"/>
      <c r="O64"/>
    </row>
    <row r="65" spans="1:15" s="50" customFormat="1" ht="21" customHeight="1" x14ac:dyDescent="0.3">
      <c r="A65" s="251" t="s">
        <v>103</v>
      </c>
      <c r="B65" s="252"/>
      <c r="C65" s="8"/>
      <c r="D65" s="9"/>
      <c r="E65" s="7"/>
      <c r="F65" s="14"/>
      <c r="G65" s="60" t="s">
        <v>198</v>
      </c>
      <c r="H65" s="68">
        <f>I66+M67</f>
        <v>73240</v>
      </c>
      <c r="N65"/>
      <c r="O65"/>
    </row>
    <row r="66" spans="1:15" s="50" customFormat="1" ht="23.1" customHeight="1" x14ac:dyDescent="0.3">
      <c r="A66" s="35">
        <v>1</v>
      </c>
      <c r="B66" s="120" t="s">
        <v>185</v>
      </c>
      <c r="C66" s="35" t="s">
        <v>12</v>
      </c>
      <c r="D66" s="23" t="s">
        <v>17</v>
      </c>
      <c r="E66" s="259"/>
      <c r="F66" s="14"/>
      <c r="G66" s="60">
        <v>65000</v>
      </c>
      <c r="H66" s="49">
        <f t="shared" si="1"/>
        <v>65000</v>
      </c>
      <c r="I66" s="81">
        <f>SUM(H66:H67)</f>
        <v>73240</v>
      </c>
      <c r="N66"/>
      <c r="O66"/>
    </row>
    <row r="67" spans="1:15" s="50" customFormat="1" ht="23.1" customHeight="1" x14ac:dyDescent="0.3">
      <c r="A67" s="35">
        <v>2</v>
      </c>
      <c r="B67" s="120" t="s">
        <v>441</v>
      </c>
      <c r="C67" s="125" t="s">
        <v>14</v>
      </c>
      <c r="D67" s="126" t="s">
        <v>13</v>
      </c>
      <c r="E67" s="260"/>
      <c r="F67" s="14"/>
      <c r="G67" s="60">
        <v>4120</v>
      </c>
      <c r="H67" s="49">
        <f t="shared" si="1"/>
        <v>8240</v>
      </c>
      <c r="I67" s="81"/>
      <c r="J67" s="50" t="s">
        <v>192</v>
      </c>
      <c r="L67" s="49">
        <v>80000</v>
      </c>
      <c r="M67" s="67">
        <f>K67*L67</f>
        <v>0</v>
      </c>
      <c r="N67"/>
      <c r="O67"/>
    </row>
    <row r="68" spans="1:15" x14ac:dyDescent="0.3">
      <c r="A68" s="3"/>
      <c r="B68" s="3"/>
      <c r="C68" s="18"/>
      <c r="D68" s="18"/>
      <c r="E68" s="18"/>
      <c r="F68" s="3"/>
      <c r="H68" s="106">
        <f>H7+H16+H36+H52+H59+H65</f>
        <v>4492540</v>
      </c>
      <c r="I68" s="104">
        <f>I66+I62+I53+I42+I30+I14</f>
        <v>4492540</v>
      </c>
      <c r="J68" s="104">
        <f>M67+M41+M19+M12</f>
        <v>0</v>
      </c>
    </row>
    <row r="69" spans="1:15" ht="6.75" customHeight="1" x14ac:dyDescent="0.3">
      <c r="A69" s="3"/>
      <c r="B69" s="3"/>
      <c r="C69" s="18"/>
      <c r="D69" s="117"/>
      <c r="E69" s="117"/>
      <c r="F69" s="117"/>
      <c r="H69" s="105" t="s">
        <v>198</v>
      </c>
      <c r="I69" s="77" t="s">
        <v>199</v>
      </c>
      <c r="J69" s="77" t="s">
        <v>192</v>
      </c>
    </row>
    <row r="70" spans="1:15" x14ac:dyDescent="0.3">
      <c r="A70" s="19"/>
      <c r="B70" s="19"/>
      <c r="C70" s="18"/>
      <c r="D70" s="40"/>
      <c r="E70" s="249" t="s">
        <v>155</v>
      </c>
      <c r="F70" s="249"/>
    </row>
    <row r="71" spans="1:15" x14ac:dyDescent="0.3">
      <c r="A71" s="250" t="s">
        <v>313</v>
      </c>
      <c r="B71" s="250"/>
      <c r="C71" s="249" t="s">
        <v>311</v>
      </c>
      <c r="D71" s="249"/>
      <c r="E71" s="250" t="s">
        <v>31</v>
      </c>
      <c r="F71" s="250"/>
    </row>
    <row r="72" spans="1:15" x14ac:dyDescent="0.3">
      <c r="A72" s="3"/>
      <c r="B72" s="3"/>
      <c r="C72" s="18"/>
      <c r="D72" s="18"/>
      <c r="E72" s="20"/>
      <c r="F72" s="3"/>
    </row>
    <row r="73" spans="1:15" x14ac:dyDescent="0.3">
      <c r="A73" s="3"/>
      <c r="B73" s="3"/>
      <c r="C73" s="18"/>
      <c r="D73" s="18"/>
      <c r="E73" s="21"/>
      <c r="F73" s="3"/>
    </row>
    <row r="74" spans="1:15" x14ac:dyDescent="0.3">
      <c r="A74" s="3"/>
      <c r="B74" s="3"/>
      <c r="C74" s="18"/>
      <c r="D74" s="18"/>
      <c r="E74" s="20"/>
      <c r="F74" s="3"/>
    </row>
    <row r="75" spans="1:15" x14ac:dyDescent="0.3">
      <c r="A75" s="3"/>
      <c r="B75" s="3"/>
      <c r="C75" s="18"/>
      <c r="D75" s="18"/>
      <c r="E75" s="20"/>
      <c r="F75" s="3"/>
    </row>
    <row r="76" spans="1:15" x14ac:dyDescent="0.3">
      <c r="A76" s="249" t="s">
        <v>312</v>
      </c>
      <c r="B76" s="249"/>
      <c r="C76" s="249" t="s">
        <v>180</v>
      </c>
      <c r="D76" s="249"/>
      <c r="E76" s="249" t="s">
        <v>275</v>
      </c>
      <c r="F76" s="249"/>
    </row>
    <row r="77" spans="1:15" s="1" customFormat="1" x14ac:dyDescent="0.3">
      <c r="C77" s="27"/>
      <c r="D77" s="22"/>
      <c r="E77" s="249"/>
      <c r="F77" s="249"/>
      <c r="G77" s="49"/>
      <c r="H77" s="49"/>
      <c r="I77" s="50"/>
      <c r="J77" s="50"/>
      <c r="K77" s="49"/>
      <c r="L77" s="49"/>
      <c r="M77" s="49"/>
    </row>
    <row r="78" spans="1:15" s="1" customFormat="1" x14ac:dyDescent="0.3">
      <c r="A78" s="3"/>
      <c r="B78" s="3"/>
      <c r="C78" s="18"/>
      <c r="D78" s="18"/>
      <c r="E78" s="3"/>
      <c r="F78" s="3"/>
      <c r="G78" s="49"/>
      <c r="H78" s="49"/>
      <c r="I78" s="50"/>
      <c r="J78" s="50"/>
      <c r="K78" s="49"/>
      <c r="L78" s="49"/>
      <c r="M78" s="49"/>
    </row>
  </sheetData>
  <mergeCells count="27">
    <mergeCell ref="E77:F77"/>
    <mergeCell ref="E66:E67"/>
    <mergeCell ref="E70:F70"/>
    <mergeCell ref="A71:B71"/>
    <mergeCell ref="C71:D71"/>
    <mergeCell ref="E71:F71"/>
    <mergeCell ref="A76:B76"/>
    <mergeCell ref="C76:D76"/>
    <mergeCell ref="E76:F76"/>
    <mergeCell ref="A65:B65"/>
    <mergeCell ref="A5:F5"/>
    <mergeCell ref="A7:C7"/>
    <mergeCell ref="A16:C16"/>
    <mergeCell ref="A52:B52"/>
    <mergeCell ref="E53:E56"/>
    <mergeCell ref="A59:B59"/>
    <mergeCell ref="E60:E62"/>
    <mergeCell ref="A1:B1"/>
    <mergeCell ref="C1:F1"/>
    <mergeCell ref="A2:B2"/>
    <mergeCell ref="C2:F2"/>
    <mergeCell ref="C3:F3"/>
    <mergeCell ref="A4:F4"/>
    <mergeCell ref="E8:E15"/>
    <mergeCell ref="E37:E51"/>
    <mergeCell ref="E17:E25"/>
    <mergeCell ref="E26:E35"/>
  </mergeCells>
  <pageMargins left="0.52" right="0.2" top="0.48" bottom="0.52" header="0.38" footer="0.2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A46" workbookViewId="0">
      <selection activeCell="B12" sqref="B12"/>
    </sheetView>
  </sheetViews>
  <sheetFormatPr defaultRowHeight="18.75" x14ac:dyDescent="0.3"/>
  <cols>
    <col min="1" max="1" width="5.28515625" customWidth="1"/>
    <col min="2" max="2" width="37.85546875" customWidth="1"/>
    <col min="3" max="3" width="8.85546875" style="28" customWidth="1"/>
    <col min="4" max="4" width="14.140625" customWidth="1"/>
    <col min="5" max="5" width="13.42578125" customWidth="1"/>
    <col min="6" max="6" width="23.85546875" customWidth="1"/>
    <col min="7" max="7" width="12.85546875" style="49" customWidth="1"/>
    <col min="8" max="8" width="15" style="49" customWidth="1"/>
    <col min="9" max="9" width="15.7109375" style="50" customWidth="1"/>
    <col min="10" max="10" width="13.5703125" style="50" bestFit="1" customWidth="1"/>
    <col min="11" max="11" width="10.5703125" style="50" customWidth="1"/>
    <col min="12" max="12" width="12.85546875" style="50" customWidth="1"/>
    <col min="13" max="13" width="12.42578125" style="50" customWidth="1"/>
  </cols>
  <sheetData>
    <row r="1" spans="1:13" ht="18.75" customHeight="1" x14ac:dyDescent="0.3">
      <c r="A1" s="264" t="s">
        <v>0</v>
      </c>
      <c r="B1" s="264"/>
      <c r="C1" s="249" t="s">
        <v>1</v>
      </c>
      <c r="D1" s="249"/>
      <c r="E1" s="249"/>
      <c r="F1" s="249"/>
    </row>
    <row r="2" spans="1:13" ht="18" customHeight="1" x14ac:dyDescent="0.3">
      <c r="A2" s="249" t="s">
        <v>181</v>
      </c>
      <c r="B2" s="249"/>
      <c r="C2" s="249" t="s">
        <v>3</v>
      </c>
      <c r="D2" s="249"/>
      <c r="E2" s="249"/>
      <c r="F2" s="249"/>
    </row>
    <row r="3" spans="1:13" ht="18.75" customHeight="1" x14ac:dyDescent="0.3">
      <c r="A3" s="34"/>
      <c r="B3" s="34"/>
      <c r="C3" s="265" t="s">
        <v>499</v>
      </c>
      <c r="D3" s="265"/>
      <c r="E3" s="265"/>
      <c r="F3" s="265"/>
    </row>
    <row r="4" spans="1:13" ht="44.25" customHeight="1" x14ac:dyDescent="0.3">
      <c r="A4" s="274" t="s">
        <v>510</v>
      </c>
      <c r="B4" s="275"/>
      <c r="C4" s="275"/>
      <c r="D4" s="275"/>
      <c r="E4" s="275"/>
      <c r="F4" s="275"/>
    </row>
    <row r="5" spans="1:13" ht="56.25" customHeight="1" x14ac:dyDescent="0.3">
      <c r="A5" s="253" t="s">
        <v>396</v>
      </c>
      <c r="B5" s="253"/>
      <c r="C5" s="253"/>
      <c r="D5" s="253"/>
      <c r="E5" s="253"/>
      <c r="F5" s="253"/>
      <c r="G5" s="4"/>
      <c r="H5" s="4"/>
    </row>
    <row r="6" spans="1:13" ht="24.75" customHeight="1" x14ac:dyDescent="0.3">
      <c r="A6" s="162" t="s">
        <v>5</v>
      </c>
      <c r="B6" s="162" t="s">
        <v>6</v>
      </c>
      <c r="C6" s="162" t="s">
        <v>7</v>
      </c>
      <c r="D6" s="162" t="s">
        <v>8</v>
      </c>
      <c r="E6" s="162" t="s">
        <v>9</v>
      </c>
      <c r="F6" s="162" t="s">
        <v>10</v>
      </c>
    </row>
    <row r="7" spans="1:13" s="137" customFormat="1" ht="24" customHeight="1" x14ac:dyDescent="0.25">
      <c r="A7" s="251" t="s">
        <v>11</v>
      </c>
      <c r="B7" s="254"/>
      <c r="C7" s="252"/>
      <c r="D7" s="35"/>
      <c r="E7" s="120"/>
      <c r="F7" s="120"/>
      <c r="G7" s="134" t="s">
        <v>198</v>
      </c>
      <c r="H7" s="135">
        <f>I12+M11</f>
        <v>456240</v>
      </c>
      <c r="I7" s="136"/>
      <c r="J7" s="136"/>
      <c r="K7" s="136"/>
      <c r="L7" s="136"/>
      <c r="M7" s="136"/>
    </row>
    <row r="8" spans="1:13" s="137" customFormat="1" ht="27" customHeight="1" x14ac:dyDescent="0.25">
      <c r="A8" s="35">
        <v>1</v>
      </c>
      <c r="B8" s="120" t="s">
        <v>185</v>
      </c>
      <c r="C8" s="35" t="s">
        <v>12</v>
      </c>
      <c r="D8" s="23" t="s">
        <v>23</v>
      </c>
      <c r="E8" s="255"/>
      <c r="F8" s="120"/>
      <c r="G8" s="134">
        <v>65000</v>
      </c>
      <c r="H8" s="134">
        <f>D8*G8</f>
        <v>325000</v>
      </c>
      <c r="I8" s="136"/>
      <c r="J8" s="136"/>
      <c r="K8" s="136"/>
      <c r="L8" s="136"/>
      <c r="M8" s="136"/>
    </row>
    <row r="9" spans="1:13" s="137" customFormat="1" ht="27" customHeight="1" x14ac:dyDescent="0.25">
      <c r="A9" s="35">
        <v>2</v>
      </c>
      <c r="B9" s="120" t="s">
        <v>42</v>
      </c>
      <c r="C9" s="142" t="s">
        <v>20</v>
      </c>
      <c r="D9" s="126" t="s">
        <v>17</v>
      </c>
      <c r="E9" s="256"/>
      <c r="F9" s="120"/>
      <c r="G9" s="134">
        <v>61800</v>
      </c>
      <c r="H9" s="134">
        <f>D9*G9</f>
        <v>61800</v>
      </c>
      <c r="I9" s="136"/>
      <c r="J9" s="136"/>
      <c r="K9" s="136"/>
      <c r="L9" s="136"/>
      <c r="M9" s="136"/>
    </row>
    <row r="10" spans="1:13" s="137" customFormat="1" ht="27" customHeight="1" x14ac:dyDescent="0.25">
      <c r="A10" s="35">
        <v>3</v>
      </c>
      <c r="B10" s="36" t="s">
        <v>295</v>
      </c>
      <c r="C10" s="35" t="s">
        <v>36</v>
      </c>
      <c r="D10" s="23">
        <v>20</v>
      </c>
      <c r="E10" s="256"/>
      <c r="F10" s="120"/>
      <c r="G10" s="138">
        <v>2060</v>
      </c>
      <c r="H10" s="134">
        <f>D10*G10</f>
        <v>41200</v>
      </c>
      <c r="I10" s="136"/>
      <c r="J10" s="139" t="s">
        <v>192</v>
      </c>
      <c r="K10" s="136"/>
      <c r="L10" s="140">
        <v>80000</v>
      </c>
      <c r="M10" s="141">
        <f>K10*L10</f>
        <v>0</v>
      </c>
    </row>
    <row r="11" spans="1:13" s="137" customFormat="1" ht="27" customHeight="1" x14ac:dyDescent="0.25">
      <c r="A11" s="35">
        <v>4</v>
      </c>
      <c r="B11" s="120" t="s">
        <v>56</v>
      </c>
      <c r="C11" s="125" t="s">
        <v>16</v>
      </c>
      <c r="D11" s="126" t="s">
        <v>13</v>
      </c>
      <c r="E11" s="256"/>
      <c r="F11" s="120"/>
      <c r="G11" s="138">
        <v>4120</v>
      </c>
      <c r="H11" s="134">
        <f>D11*G11</f>
        <v>8240</v>
      </c>
      <c r="I11" s="136"/>
      <c r="J11" s="136"/>
      <c r="K11" s="139"/>
      <c r="L11" s="136"/>
      <c r="M11" s="141">
        <f>K11*L11</f>
        <v>0</v>
      </c>
    </row>
    <row r="12" spans="1:13" s="137" customFormat="1" ht="27" customHeight="1" x14ac:dyDescent="0.25">
      <c r="A12" s="35">
        <v>5</v>
      </c>
      <c r="B12" s="120" t="s">
        <v>434</v>
      </c>
      <c r="C12" s="35" t="s">
        <v>14</v>
      </c>
      <c r="D12" s="23" t="s">
        <v>53</v>
      </c>
      <c r="E12" s="256"/>
      <c r="F12" s="120"/>
      <c r="G12" s="138">
        <v>2500</v>
      </c>
      <c r="H12" s="134">
        <f>D12*G12</f>
        <v>20000</v>
      </c>
      <c r="I12" s="145">
        <f>SUM(H8:H12)</f>
        <v>456240</v>
      </c>
      <c r="J12" s="146"/>
      <c r="K12" s="147"/>
      <c r="L12" s="136"/>
      <c r="M12" s="143"/>
    </row>
    <row r="13" spans="1:13" s="137" customFormat="1" ht="26.25" customHeight="1" x14ac:dyDescent="0.25">
      <c r="A13" s="251" t="s">
        <v>21</v>
      </c>
      <c r="B13" s="254"/>
      <c r="C13" s="252"/>
      <c r="D13" s="35"/>
      <c r="E13" s="149"/>
      <c r="F13" s="120"/>
      <c r="G13" s="134" t="s">
        <v>198</v>
      </c>
      <c r="H13" s="135">
        <f>I27+M16</f>
        <v>2358820</v>
      </c>
      <c r="I13" s="136"/>
      <c r="J13" s="136"/>
      <c r="K13" s="139"/>
      <c r="L13" s="136"/>
      <c r="M13" s="143"/>
    </row>
    <row r="14" spans="1:13" s="137" customFormat="1" ht="27" customHeight="1" x14ac:dyDescent="0.25">
      <c r="A14" s="35">
        <v>1</v>
      </c>
      <c r="B14" s="120" t="s">
        <v>183</v>
      </c>
      <c r="C14" s="35" t="s">
        <v>12</v>
      </c>
      <c r="D14" s="23" t="s">
        <v>53</v>
      </c>
      <c r="E14" s="266"/>
      <c r="F14" s="132" t="s">
        <v>184</v>
      </c>
      <c r="G14" s="178">
        <v>70000</v>
      </c>
      <c r="H14" s="134">
        <f t="shared" ref="H14:H53" si="0">D14*G14</f>
        <v>560000</v>
      </c>
      <c r="I14" s="151"/>
      <c r="J14" s="136"/>
      <c r="K14" s="139"/>
      <c r="L14" s="136"/>
      <c r="M14" s="143"/>
    </row>
    <row r="15" spans="1:13" s="137" customFormat="1" ht="27" customHeight="1" x14ac:dyDescent="0.25">
      <c r="A15" s="35">
        <v>2</v>
      </c>
      <c r="B15" s="120" t="s">
        <v>185</v>
      </c>
      <c r="C15" s="35" t="s">
        <v>12</v>
      </c>
      <c r="D15" s="23" t="s">
        <v>44</v>
      </c>
      <c r="E15" s="267"/>
      <c r="F15" s="132" t="s">
        <v>186</v>
      </c>
      <c r="G15" s="178">
        <v>65000</v>
      </c>
      <c r="H15" s="134">
        <f t="shared" si="0"/>
        <v>260000</v>
      </c>
      <c r="I15" s="151"/>
      <c r="J15" s="136"/>
      <c r="K15" s="139"/>
      <c r="L15" s="136"/>
      <c r="M15" s="143"/>
    </row>
    <row r="16" spans="1:13" s="137" customFormat="1" ht="27" customHeight="1" x14ac:dyDescent="0.25">
      <c r="A16" s="35">
        <v>3</v>
      </c>
      <c r="B16" s="128" t="s">
        <v>474</v>
      </c>
      <c r="C16" s="35" t="s">
        <v>36</v>
      </c>
      <c r="D16" s="23" t="s">
        <v>13</v>
      </c>
      <c r="E16" s="267"/>
      <c r="F16" s="132"/>
      <c r="G16" s="20">
        <v>3090</v>
      </c>
      <c r="H16" s="134">
        <f t="shared" si="0"/>
        <v>6180</v>
      </c>
      <c r="I16" s="151"/>
      <c r="J16" s="139" t="s">
        <v>192</v>
      </c>
      <c r="K16" s="136"/>
      <c r="L16" s="140">
        <v>80000</v>
      </c>
      <c r="M16" s="141">
        <f>K16*L16</f>
        <v>0</v>
      </c>
    </row>
    <row r="17" spans="1:15" s="137" customFormat="1" ht="27" customHeight="1" x14ac:dyDescent="0.25">
      <c r="A17" s="35">
        <v>4</v>
      </c>
      <c r="B17" s="120" t="s">
        <v>382</v>
      </c>
      <c r="C17" s="35" t="s">
        <v>394</v>
      </c>
      <c r="D17" s="23" t="s">
        <v>17</v>
      </c>
      <c r="E17" s="267"/>
      <c r="F17" s="132"/>
      <c r="G17" s="20">
        <v>61800</v>
      </c>
      <c r="H17" s="134">
        <f t="shared" si="0"/>
        <v>61800</v>
      </c>
      <c r="I17" s="136"/>
      <c r="J17" s="136"/>
      <c r="K17" s="139"/>
      <c r="L17" s="152"/>
      <c r="M17" s="141"/>
    </row>
    <row r="18" spans="1:15" s="137" customFormat="1" ht="27" customHeight="1" x14ac:dyDescent="0.25">
      <c r="A18" s="35">
        <v>5</v>
      </c>
      <c r="B18" s="130" t="s">
        <v>442</v>
      </c>
      <c r="C18" s="35" t="s">
        <v>36</v>
      </c>
      <c r="D18" s="23" t="s">
        <v>17</v>
      </c>
      <c r="E18" s="267"/>
      <c r="F18" s="132"/>
      <c r="G18" s="20">
        <v>77250</v>
      </c>
      <c r="H18" s="134">
        <f t="shared" si="0"/>
        <v>77250</v>
      </c>
      <c r="I18" s="136"/>
      <c r="J18" s="136"/>
      <c r="K18" s="139"/>
      <c r="L18" s="153"/>
      <c r="M18" s="141"/>
    </row>
    <row r="19" spans="1:15" s="137" customFormat="1" ht="27" customHeight="1" x14ac:dyDescent="0.25">
      <c r="A19" s="35">
        <v>6</v>
      </c>
      <c r="B19" s="120" t="s">
        <v>290</v>
      </c>
      <c r="C19" s="35" t="s">
        <v>16</v>
      </c>
      <c r="D19" s="23" t="s">
        <v>23</v>
      </c>
      <c r="E19" s="267"/>
      <c r="F19" s="132"/>
      <c r="G19" s="150">
        <v>3090</v>
      </c>
      <c r="H19" s="134">
        <f t="shared" si="0"/>
        <v>15450</v>
      </c>
      <c r="I19" s="136"/>
      <c r="J19" s="136"/>
      <c r="K19" s="139"/>
      <c r="L19" s="153"/>
      <c r="M19" s="143"/>
    </row>
    <row r="20" spans="1:15" s="137" customFormat="1" ht="27" customHeight="1" x14ac:dyDescent="0.25">
      <c r="A20" s="35">
        <v>7</v>
      </c>
      <c r="B20" s="148" t="s">
        <v>344</v>
      </c>
      <c r="C20" s="35" t="s">
        <v>16</v>
      </c>
      <c r="D20" s="23" t="s">
        <v>13</v>
      </c>
      <c r="E20" s="267"/>
      <c r="F20" s="154"/>
      <c r="G20" s="20">
        <v>20600</v>
      </c>
      <c r="H20" s="134">
        <f t="shared" si="0"/>
        <v>41200</v>
      </c>
      <c r="I20" s="136"/>
      <c r="J20" s="136"/>
      <c r="K20" s="139"/>
      <c r="L20" s="153"/>
      <c r="M20" s="143"/>
    </row>
    <row r="21" spans="1:15" s="137" customFormat="1" ht="27" customHeight="1" x14ac:dyDescent="0.25">
      <c r="A21" s="35">
        <v>8</v>
      </c>
      <c r="B21" s="120" t="s">
        <v>511</v>
      </c>
      <c r="C21" s="35" t="s">
        <v>26</v>
      </c>
      <c r="D21" s="23" t="s">
        <v>17</v>
      </c>
      <c r="E21" s="268"/>
      <c r="F21" s="132"/>
      <c r="G21" s="20">
        <v>10300</v>
      </c>
      <c r="H21" s="134">
        <f t="shared" si="0"/>
        <v>10300</v>
      </c>
      <c r="I21" s="136"/>
      <c r="J21" s="136"/>
      <c r="K21" s="139"/>
      <c r="L21" s="136"/>
      <c r="M21" s="136"/>
      <c r="N21" s="155"/>
    </row>
    <row r="22" spans="1:15" s="137" customFormat="1" ht="27" customHeight="1" x14ac:dyDescent="0.25">
      <c r="A22" s="35">
        <v>9</v>
      </c>
      <c r="B22" s="120" t="s">
        <v>324</v>
      </c>
      <c r="C22" s="35" t="s">
        <v>25</v>
      </c>
      <c r="D22" s="23" t="s">
        <v>44</v>
      </c>
      <c r="E22" s="266"/>
      <c r="F22" s="132"/>
      <c r="G22" s="20">
        <v>30900</v>
      </c>
      <c r="H22" s="134">
        <f t="shared" si="0"/>
        <v>123600</v>
      </c>
      <c r="I22" s="136"/>
      <c r="J22" s="136"/>
      <c r="K22" s="139"/>
      <c r="L22" s="136"/>
      <c r="M22" s="143"/>
      <c r="N22" s="157"/>
      <c r="O22" s="157"/>
    </row>
    <row r="23" spans="1:15" s="137" customFormat="1" ht="27" customHeight="1" x14ac:dyDescent="0.25">
      <c r="A23" s="35">
        <v>10</v>
      </c>
      <c r="B23" s="120" t="s">
        <v>322</v>
      </c>
      <c r="C23" s="35" t="s">
        <v>26</v>
      </c>
      <c r="D23" s="23" t="s">
        <v>70</v>
      </c>
      <c r="E23" s="267"/>
      <c r="F23" s="132"/>
      <c r="G23" s="20">
        <v>44290</v>
      </c>
      <c r="H23" s="134">
        <f t="shared" si="0"/>
        <v>265740</v>
      </c>
      <c r="I23" s="136"/>
      <c r="J23" s="136"/>
      <c r="K23" s="139"/>
      <c r="L23" s="136"/>
      <c r="M23" s="136"/>
      <c r="N23" s="158"/>
    </row>
    <row r="24" spans="1:15" s="137" customFormat="1" ht="27" customHeight="1" x14ac:dyDescent="0.25">
      <c r="A24" s="35">
        <v>11</v>
      </c>
      <c r="B24" s="120" t="s">
        <v>323</v>
      </c>
      <c r="C24" s="35" t="s">
        <v>25</v>
      </c>
      <c r="D24" s="23" t="s">
        <v>44</v>
      </c>
      <c r="E24" s="267"/>
      <c r="F24" s="132"/>
      <c r="G24" s="20">
        <v>29870</v>
      </c>
      <c r="H24" s="134">
        <f t="shared" si="0"/>
        <v>119480</v>
      </c>
      <c r="I24" s="136"/>
      <c r="J24" s="136"/>
      <c r="K24" s="139"/>
      <c r="L24" s="136"/>
      <c r="M24" s="136"/>
      <c r="N24" s="158"/>
    </row>
    <row r="25" spans="1:15" s="137" customFormat="1" ht="27" customHeight="1" x14ac:dyDescent="0.25">
      <c r="A25" s="35">
        <v>12</v>
      </c>
      <c r="B25" s="120" t="s">
        <v>325</v>
      </c>
      <c r="C25" s="35" t="s">
        <v>25</v>
      </c>
      <c r="D25" s="23" t="s">
        <v>17</v>
      </c>
      <c r="E25" s="267"/>
      <c r="F25" s="142"/>
      <c r="G25" s="20">
        <v>27810</v>
      </c>
      <c r="H25" s="134">
        <f t="shared" si="0"/>
        <v>27810</v>
      </c>
      <c r="I25" s="136"/>
      <c r="J25" s="136"/>
      <c r="K25" s="139"/>
      <c r="L25" s="136"/>
      <c r="M25" s="143"/>
      <c r="N25" s="159"/>
      <c r="O25" s="159"/>
    </row>
    <row r="26" spans="1:15" s="137" customFormat="1" ht="27" customHeight="1" x14ac:dyDescent="0.25">
      <c r="A26" s="35">
        <v>13</v>
      </c>
      <c r="B26" s="120" t="s">
        <v>116</v>
      </c>
      <c r="C26" s="35" t="s">
        <v>25</v>
      </c>
      <c r="D26" s="23" t="s">
        <v>17</v>
      </c>
      <c r="E26" s="267"/>
      <c r="F26" s="142"/>
      <c r="G26" s="20">
        <v>31930</v>
      </c>
      <c r="H26" s="134">
        <f t="shared" si="0"/>
        <v>31930</v>
      </c>
      <c r="I26" s="136"/>
      <c r="J26" s="136"/>
      <c r="K26" s="139"/>
      <c r="L26" s="136"/>
      <c r="M26" s="143"/>
      <c r="N26" s="159"/>
      <c r="O26" s="159"/>
    </row>
    <row r="27" spans="1:15" s="137" customFormat="1" ht="27" customHeight="1" x14ac:dyDescent="0.25">
      <c r="A27" s="35">
        <v>14</v>
      </c>
      <c r="B27" s="120" t="s">
        <v>415</v>
      </c>
      <c r="C27" s="35" t="s">
        <v>25</v>
      </c>
      <c r="D27" s="23" t="s">
        <v>17</v>
      </c>
      <c r="E27" s="267"/>
      <c r="F27" s="142"/>
      <c r="G27" s="20">
        <v>44290</v>
      </c>
      <c r="H27" s="134">
        <f t="shared" si="0"/>
        <v>44290</v>
      </c>
      <c r="I27" s="145">
        <f>SUM(H14:H32)</f>
        <v>2358820</v>
      </c>
      <c r="J27" s="136"/>
      <c r="K27" s="139"/>
      <c r="L27" s="160"/>
      <c r="M27" s="143"/>
    </row>
    <row r="28" spans="1:15" s="137" customFormat="1" ht="27" customHeight="1" x14ac:dyDescent="0.25">
      <c r="A28" s="35">
        <v>15</v>
      </c>
      <c r="B28" s="120" t="s">
        <v>326</v>
      </c>
      <c r="C28" s="35" t="s">
        <v>327</v>
      </c>
      <c r="D28" s="23" t="s">
        <v>17</v>
      </c>
      <c r="E28" s="267"/>
      <c r="F28" s="142"/>
      <c r="G28" s="20">
        <v>33990</v>
      </c>
      <c r="H28" s="134">
        <f t="shared" si="0"/>
        <v>33990</v>
      </c>
      <c r="I28" s="145"/>
      <c r="J28" s="136"/>
      <c r="K28" s="139"/>
      <c r="L28" s="160"/>
      <c r="M28" s="143"/>
    </row>
    <row r="29" spans="1:15" s="137" customFormat="1" ht="27" customHeight="1" x14ac:dyDescent="0.25">
      <c r="A29" s="35">
        <v>16</v>
      </c>
      <c r="B29" s="120" t="s">
        <v>328</v>
      </c>
      <c r="C29" s="35" t="s">
        <v>327</v>
      </c>
      <c r="D29" s="23" t="s">
        <v>17</v>
      </c>
      <c r="E29" s="267"/>
      <c r="F29" s="142"/>
      <c r="G29" s="20">
        <v>33990</v>
      </c>
      <c r="H29" s="134">
        <f t="shared" si="0"/>
        <v>33990</v>
      </c>
      <c r="I29" s="145"/>
      <c r="J29" s="136"/>
      <c r="K29" s="139"/>
      <c r="L29" s="160"/>
      <c r="M29" s="143"/>
    </row>
    <row r="30" spans="1:15" s="137" customFormat="1" ht="27" customHeight="1" x14ac:dyDescent="0.25">
      <c r="A30" s="35">
        <v>17</v>
      </c>
      <c r="B30" s="120" t="s">
        <v>133</v>
      </c>
      <c r="C30" s="35" t="s">
        <v>25</v>
      </c>
      <c r="D30" s="182" t="s">
        <v>17</v>
      </c>
      <c r="E30" s="267"/>
      <c r="F30" s="142"/>
      <c r="G30" s="20">
        <v>53560</v>
      </c>
      <c r="H30" s="134">
        <f t="shared" si="0"/>
        <v>53560</v>
      </c>
      <c r="I30" s="145"/>
      <c r="J30" s="136"/>
      <c r="K30" s="139"/>
      <c r="L30" s="160"/>
      <c r="M30" s="143"/>
    </row>
    <row r="31" spans="1:15" s="137" customFormat="1" ht="27" customHeight="1" x14ac:dyDescent="0.25">
      <c r="A31" s="35">
        <v>18</v>
      </c>
      <c r="B31" s="171" t="s">
        <v>164</v>
      </c>
      <c r="C31" s="35" t="s">
        <v>331</v>
      </c>
      <c r="D31" s="23" t="s">
        <v>23</v>
      </c>
      <c r="E31" s="267"/>
      <c r="F31" s="142"/>
      <c r="G31" s="174">
        <v>4120</v>
      </c>
      <c r="H31" s="134">
        <f t="shared" si="0"/>
        <v>20600</v>
      </c>
      <c r="I31" s="145"/>
      <c r="J31" s="136"/>
      <c r="K31" s="139"/>
      <c r="L31" s="160"/>
      <c r="M31" s="143"/>
    </row>
    <row r="32" spans="1:15" s="137" customFormat="1" ht="27" customHeight="1" x14ac:dyDescent="0.25">
      <c r="A32" s="35">
        <v>19</v>
      </c>
      <c r="B32" s="124" t="s">
        <v>306</v>
      </c>
      <c r="C32" s="35" t="s">
        <v>14</v>
      </c>
      <c r="D32" s="23">
        <v>15</v>
      </c>
      <c r="E32" s="268"/>
      <c r="F32" s="142"/>
      <c r="G32" s="20">
        <v>38110</v>
      </c>
      <c r="H32" s="134">
        <f t="shared" si="0"/>
        <v>571650</v>
      </c>
      <c r="I32" s="145"/>
      <c r="J32" s="136"/>
      <c r="K32" s="139"/>
      <c r="L32" s="160"/>
      <c r="M32" s="143"/>
    </row>
    <row r="33" spans="1:15" ht="27" customHeight="1" x14ac:dyDescent="0.3">
      <c r="A33" s="127" t="s">
        <v>28</v>
      </c>
      <c r="B33" s="6"/>
      <c r="C33" s="8"/>
      <c r="D33" s="8"/>
      <c r="E33" s="8"/>
      <c r="F33" s="14"/>
      <c r="G33" s="49" t="s">
        <v>198</v>
      </c>
      <c r="H33" s="68">
        <f>I38+M37</f>
        <v>347550</v>
      </c>
      <c r="K33" s="86"/>
      <c r="M33" s="79"/>
    </row>
    <row r="34" spans="1:15" ht="27" customHeight="1" x14ac:dyDescent="0.3">
      <c r="A34" s="35">
        <v>1</v>
      </c>
      <c r="B34" s="120" t="s">
        <v>185</v>
      </c>
      <c r="C34" s="35" t="s">
        <v>12</v>
      </c>
      <c r="D34" s="23" t="s">
        <v>44</v>
      </c>
      <c r="E34" s="258"/>
      <c r="F34" s="17"/>
      <c r="G34" s="49">
        <v>65000</v>
      </c>
      <c r="H34" s="49">
        <f t="shared" si="0"/>
        <v>260000</v>
      </c>
      <c r="K34" s="86"/>
      <c r="M34" s="102"/>
    </row>
    <row r="35" spans="1:15" ht="27" customHeight="1" x14ac:dyDescent="0.3">
      <c r="A35" s="35">
        <v>2</v>
      </c>
      <c r="B35" s="132" t="s">
        <v>141</v>
      </c>
      <c r="C35" s="35" t="s">
        <v>20</v>
      </c>
      <c r="D35" s="23" t="s">
        <v>18</v>
      </c>
      <c r="E35" s="259"/>
      <c r="F35" s="17"/>
      <c r="G35" s="176">
        <v>10300</v>
      </c>
      <c r="H35" s="49">
        <f t="shared" si="0"/>
        <v>30900</v>
      </c>
      <c r="K35" s="86"/>
      <c r="M35" s="79"/>
    </row>
    <row r="36" spans="1:15" ht="27" customHeight="1" x14ac:dyDescent="0.3">
      <c r="A36" s="35">
        <v>3</v>
      </c>
      <c r="B36" s="120" t="s">
        <v>56</v>
      </c>
      <c r="C36" s="125" t="s">
        <v>16</v>
      </c>
      <c r="D36" s="126" t="s">
        <v>18</v>
      </c>
      <c r="E36" s="259"/>
      <c r="F36" s="17"/>
      <c r="G36" s="60">
        <v>4120</v>
      </c>
      <c r="H36" s="49">
        <f t="shared" si="0"/>
        <v>12360</v>
      </c>
    </row>
    <row r="37" spans="1:15" ht="27" customHeight="1" x14ac:dyDescent="0.3">
      <c r="A37" s="35">
        <v>4</v>
      </c>
      <c r="B37" s="129" t="s">
        <v>337</v>
      </c>
      <c r="C37" s="125" t="s">
        <v>36</v>
      </c>
      <c r="D37" s="126" t="s">
        <v>17</v>
      </c>
      <c r="E37" s="259"/>
      <c r="F37" s="17"/>
      <c r="G37" s="60">
        <v>23690</v>
      </c>
      <c r="H37" s="49">
        <f t="shared" si="0"/>
        <v>23690</v>
      </c>
      <c r="I37" s="160" t="s">
        <v>494</v>
      </c>
      <c r="J37" s="50" t="s">
        <v>192</v>
      </c>
      <c r="L37" s="49">
        <v>80000</v>
      </c>
      <c r="M37" s="67">
        <f>K37*L37</f>
        <v>0</v>
      </c>
    </row>
    <row r="38" spans="1:15" ht="27" customHeight="1" x14ac:dyDescent="0.3">
      <c r="A38" s="35">
        <v>5</v>
      </c>
      <c r="B38" s="148" t="s">
        <v>344</v>
      </c>
      <c r="C38" s="35" t="s">
        <v>16</v>
      </c>
      <c r="D38" s="23" t="s">
        <v>17</v>
      </c>
      <c r="E38" s="259"/>
      <c r="F38" s="17"/>
      <c r="G38" s="60">
        <v>20600</v>
      </c>
      <c r="H38" s="49">
        <f t="shared" si="0"/>
        <v>20600</v>
      </c>
      <c r="I38" s="67">
        <f>SUM(H34:H38)</f>
        <v>347550</v>
      </c>
    </row>
    <row r="39" spans="1:15" s="50" customFormat="1" ht="27" customHeight="1" x14ac:dyDescent="0.3">
      <c r="A39" s="251" t="s">
        <v>91</v>
      </c>
      <c r="B39" s="252"/>
      <c r="C39" s="8"/>
      <c r="D39" s="9"/>
      <c r="E39" s="8"/>
      <c r="F39" s="14"/>
      <c r="G39" s="60" t="s">
        <v>198</v>
      </c>
      <c r="H39" s="68">
        <f>SUM(H40:H45)</f>
        <v>244220</v>
      </c>
      <c r="N39"/>
      <c r="O39"/>
    </row>
    <row r="40" spans="1:15" s="50" customFormat="1" ht="27" customHeight="1" x14ac:dyDescent="0.3">
      <c r="A40" s="35">
        <v>1</v>
      </c>
      <c r="B40" s="120" t="s">
        <v>185</v>
      </c>
      <c r="C40" s="35" t="s">
        <v>12</v>
      </c>
      <c r="D40" s="23" t="s">
        <v>17</v>
      </c>
      <c r="E40" s="270"/>
      <c r="F40" s="45"/>
      <c r="G40" s="176">
        <v>65000</v>
      </c>
      <c r="H40" s="49">
        <f t="shared" ref="H40:H45" si="1">D40*G40</f>
        <v>65000</v>
      </c>
      <c r="I40" s="67">
        <f>SUM(H40:H45)</f>
        <v>244220</v>
      </c>
      <c r="J40" s="50" t="s">
        <v>192</v>
      </c>
      <c r="K40" s="50">
        <v>0</v>
      </c>
      <c r="L40" s="49">
        <v>80000</v>
      </c>
      <c r="M40" s="67">
        <f>K40*L40</f>
        <v>0</v>
      </c>
      <c r="N40"/>
      <c r="O40"/>
    </row>
    <row r="41" spans="1:15" s="50" customFormat="1" ht="27" customHeight="1" x14ac:dyDescent="0.3">
      <c r="A41" s="35">
        <v>2</v>
      </c>
      <c r="B41" s="120" t="s">
        <v>357</v>
      </c>
      <c r="C41" s="35" t="s">
        <v>36</v>
      </c>
      <c r="D41" s="23">
        <v>10</v>
      </c>
      <c r="E41" s="271"/>
      <c r="F41" s="45"/>
      <c r="G41" s="176">
        <v>14420</v>
      </c>
      <c r="H41" s="49">
        <f t="shared" si="1"/>
        <v>144200</v>
      </c>
      <c r="I41" s="67"/>
      <c r="L41" s="49"/>
      <c r="M41" s="67"/>
      <c r="N41"/>
      <c r="O41"/>
    </row>
    <row r="42" spans="1:15" s="50" customFormat="1" ht="27" customHeight="1" x14ac:dyDescent="0.3">
      <c r="A42" s="35">
        <v>3</v>
      </c>
      <c r="B42" s="132" t="s">
        <v>512</v>
      </c>
      <c r="C42" s="35" t="s">
        <v>14</v>
      </c>
      <c r="D42" s="23" t="s">
        <v>17</v>
      </c>
      <c r="E42" s="271"/>
      <c r="F42" s="45"/>
      <c r="G42" s="176">
        <v>8240</v>
      </c>
      <c r="H42" s="49">
        <f t="shared" si="1"/>
        <v>8240</v>
      </c>
      <c r="I42" s="67"/>
      <c r="L42" s="49"/>
      <c r="M42" s="67"/>
      <c r="N42"/>
      <c r="O42"/>
    </row>
    <row r="43" spans="1:15" s="50" customFormat="1" ht="27" customHeight="1" x14ac:dyDescent="0.3">
      <c r="A43" s="35">
        <v>4</v>
      </c>
      <c r="B43" s="132" t="s">
        <v>513</v>
      </c>
      <c r="C43" s="35" t="s">
        <v>14</v>
      </c>
      <c r="D43" s="23" t="s">
        <v>17</v>
      </c>
      <c r="E43" s="271"/>
      <c r="F43" s="45"/>
      <c r="G43" s="176">
        <v>7210</v>
      </c>
      <c r="H43" s="49">
        <f t="shared" si="1"/>
        <v>7210</v>
      </c>
      <c r="I43" s="67"/>
      <c r="L43" s="49"/>
      <c r="M43" s="67"/>
      <c r="N43"/>
      <c r="O43"/>
    </row>
    <row r="44" spans="1:15" s="50" customFormat="1" ht="27" customHeight="1" x14ac:dyDescent="0.3">
      <c r="A44" s="35">
        <v>5</v>
      </c>
      <c r="B44" s="130" t="s">
        <v>495</v>
      </c>
      <c r="C44" s="35" t="s">
        <v>41</v>
      </c>
      <c r="D44" s="23" t="s">
        <v>17</v>
      </c>
      <c r="E44" s="177"/>
      <c r="F44" s="45"/>
      <c r="G44" s="176">
        <v>9270</v>
      </c>
      <c r="H44" s="49">
        <f t="shared" si="1"/>
        <v>9270</v>
      </c>
      <c r="I44" s="67"/>
      <c r="L44" s="49"/>
      <c r="M44" s="67"/>
      <c r="N44"/>
      <c r="O44"/>
    </row>
    <row r="45" spans="1:15" s="50" customFormat="1" ht="27" customHeight="1" x14ac:dyDescent="0.3">
      <c r="A45" s="35">
        <v>6</v>
      </c>
      <c r="B45" s="120" t="s">
        <v>514</v>
      </c>
      <c r="C45" s="35" t="s">
        <v>25</v>
      </c>
      <c r="D45" s="23" t="s">
        <v>13</v>
      </c>
      <c r="E45" s="177"/>
      <c r="F45" s="45"/>
      <c r="G45" s="176">
        <v>5150</v>
      </c>
      <c r="H45" s="49">
        <f t="shared" si="1"/>
        <v>10300</v>
      </c>
      <c r="I45" s="67"/>
      <c r="L45" s="49"/>
      <c r="M45" s="67"/>
      <c r="N45"/>
      <c r="O45"/>
    </row>
    <row r="46" spans="1:15" s="50" customFormat="1" ht="27" customHeight="1" x14ac:dyDescent="0.3">
      <c r="A46" s="251" t="s">
        <v>27</v>
      </c>
      <c r="B46" s="252"/>
      <c r="C46" s="8"/>
      <c r="D46" s="9"/>
      <c r="E46" s="8"/>
      <c r="F46" s="14"/>
      <c r="G46" s="60" t="s">
        <v>198</v>
      </c>
      <c r="H46" s="68">
        <f>SUM(I49)</f>
        <v>81370</v>
      </c>
      <c r="N46"/>
      <c r="O46"/>
    </row>
    <row r="47" spans="1:15" s="50" customFormat="1" ht="27" customHeight="1" x14ac:dyDescent="0.3">
      <c r="A47" s="35">
        <v>1</v>
      </c>
      <c r="B47" s="120" t="s">
        <v>342</v>
      </c>
      <c r="C47" s="35" t="s">
        <v>285</v>
      </c>
      <c r="D47" s="23">
        <v>30</v>
      </c>
      <c r="E47" s="270"/>
      <c r="F47" s="45" t="s">
        <v>516</v>
      </c>
      <c r="G47" s="176">
        <v>1030</v>
      </c>
      <c r="H47" s="49">
        <f t="shared" si="0"/>
        <v>30900</v>
      </c>
      <c r="N47"/>
      <c r="O47"/>
    </row>
    <row r="48" spans="1:15" s="50" customFormat="1" ht="27" customHeight="1" x14ac:dyDescent="0.3">
      <c r="A48" s="35">
        <v>2</v>
      </c>
      <c r="B48" s="130" t="s">
        <v>450</v>
      </c>
      <c r="C48" s="35" t="s">
        <v>158</v>
      </c>
      <c r="D48" s="23" t="s">
        <v>17</v>
      </c>
      <c r="E48" s="271"/>
      <c r="F48" s="45"/>
      <c r="G48" s="176">
        <v>41200</v>
      </c>
      <c r="H48" s="49">
        <f t="shared" si="0"/>
        <v>41200</v>
      </c>
      <c r="I48" s="81">
        <f>SUM(H47:H48)</f>
        <v>72100</v>
      </c>
      <c r="N48"/>
      <c r="O48"/>
    </row>
    <row r="49" spans="1:15" s="50" customFormat="1" ht="27" customHeight="1" x14ac:dyDescent="0.3">
      <c r="A49" s="35">
        <v>3</v>
      </c>
      <c r="B49" s="120" t="s">
        <v>390</v>
      </c>
      <c r="C49" s="35" t="s">
        <v>16</v>
      </c>
      <c r="D49" s="23" t="s">
        <v>18</v>
      </c>
      <c r="E49" s="271"/>
      <c r="F49" s="45"/>
      <c r="G49" s="176">
        <v>3090</v>
      </c>
      <c r="H49" s="49">
        <f t="shared" si="0"/>
        <v>9270</v>
      </c>
      <c r="I49" s="67">
        <f>SUM(H47:H49)</f>
        <v>81370</v>
      </c>
      <c r="N49"/>
      <c r="O49"/>
    </row>
    <row r="50" spans="1:15" s="50" customFormat="1" ht="27" customHeight="1" x14ac:dyDescent="0.3">
      <c r="A50" s="35">
        <v>4</v>
      </c>
      <c r="B50" s="148" t="s">
        <v>344</v>
      </c>
      <c r="C50" s="35" t="s">
        <v>16</v>
      </c>
      <c r="D50" s="23" t="s">
        <v>17</v>
      </c>
      <c r="E50" s="177"/>
      <c r="F50" s="45"/>
      <c r="G50" s="176">
        <v>20600</v>
      </c>
      <c r="H50" s="49">
        <f t="shared" si="0"/>
        <v>20600</v>
      </c>
      <c r="I50" s="67"/>
      <c r="N50"/>
      <c r="O50"/>
    </row>
    <row r="51" spans="1:15" s="50" customFormat="1" ht="27" customHeight="1" x14ac:dyDescent="0.3">
      <c r="A51" s="272" t="s">
        <v>103</v>
      </c>
      <c r="B51" s="273"/>
      <c r="C51" s="8"/>
      <c r="D51" s="9"/>
      <c r="E51" s="7"/>
      <c r="F51" s="14"/>
      <c r="G51" s="60" t="s">
        <v>198</v>
      </c>
      <c r="H51" s="68">
        <f>I52+M53</f>
        <v>188600</v>
      </c>
      <c r="N51"/>
      <c r="O51"/>
    </row>
    <row r="52" spans="1:15" s="50" customFormat="1" ht="27" customHeight="1" x14ac:dyDescent="0.3">
      <c r="A52" s="35">
        <v>1</v>
      </c>
      <c r="B52" s="120" t="s">
        <v>185</v>
      </c>
      <c r="C52" s="35" t="s">
        <v>12</v>
      </c>
      <c r="D52" s="23" t="s">
        <v>17</v>
      </c>
      <c r="E52" s="259"/>
      <c r="F52" s="14"/>
      <c r="G52" s="60">
        <v>65000</v>
      </c>
      <c r="H52" s="49">
        <f t="shared" si="0"/>
        <v>65000</v>
      </c>
      <c r="I52" s="81">
        <f>SUM(H52:H53)</f>
        <v>188600</v>
      </c>
      <c r="N52"/>
      <c r="O52"/>
    </row>
    <row r="53" spans="1:15" s="50" customFormat="1" ht="27" customHeight="1" x14ac:dyDescent="0.3">
      <c r="A53" s="35">
        <v>2</v>
      </c>
      <c r="B53" s="120" t="s">
        <v>515</v>
      </c>
      <c r="C53" s="125" t="s">
        <v>36</v>
      </c>
      <c r="D53" s="126" t="s">
        <v>17</v>
      </c>
      <c r="E53" s="260"/>
      <c r="F53" s="14"/>
      <c r="G53" s="60">
        <v>123600</v>
      </c>
      <c r="H53" s="49">
        <f t="shared" si="0"/>
        <v>123600</v>
      </c>
      <c r="I53" s="81"/>
      <c r="J53" s="50" t="s">
        <v>192</v>
      </c>
      <c r="L53" s="49">
        <v>80000</v>
      </c>
      <c r="M53" s="67">
        <f>K53*L53</f>
        <v>0</v>
      </c>
      <c r="N53"/>
      <c r="O53"/>
    </row>
    <row r="54" spans="1:15" x14ac:dyDescent="0.3">
      <c r="A54" s="3"/>
      <c r="B54" s="3"/>
      <c r="C54" s="18"/>
      <c r="D54" s="18"/>
      <c r="E54" s="18"/>
      <c r="F54" s="3"/>
      <c r="H54" s="106">
        <f>H7+H13+H33+H39+H46+H51</f>
        <v>3676800</v>
      </c>
      <c r="I54" s="104">
        <f>I52+I49+I40+I38+I27+I12</f>
        <v>3676800</v>
      </c>
      <c r="J54" s="104" t="e">
        <f>M53+M37+M16+#REF!</f>
        <v>#REF!</v>
      </c>
    </row>
    <row r="55" spans="1:15" ht="6.75" customHeight="1" x14ac:dyDescent="0.3">
      <c r="A55" s="3"/>
      <c r="B55" s="3"/>
      <c r="C55" s="18"/>
      <c r="D55" s="117"/>
      <c r="E55" s="117"/>
      <c r="F55" s="117"/>
      <c r="H55" s="105" t="s">
        <v>198</v>
      </c>
      <c r="I55" s="77" t="s">
        <v>199</v>
      </c>
      <c r="J55" s="77" t="s">
        <v>192</v>
      </c>
    </row>
    <row r="56" spans="1:15" x14ac:dyDescent="0.3">
      <c r="A56" s="19"/>
      <c r="B56" s="19"/>
      <c r="C56" s="18"/>
      <c r="D56" s="40"/>
      <c r="E56" s="249" t="s">
        <v>155</v>
      </c>
      <c r="F56" s="249"/>
    </row>
    <row r="57" spans="1:15" x14ac:dyDescent="0.3">
      <c r="A57" s="250" t="s">
        <v>313</v>
      </c>
      <c r="B57" s="250"/>
      <c r="C57" s="249" t="s">
        <v>311</v>
      </c>
      <c r="D57" s="249"/>
      <c r="E57" s="250" t="s">
        <v>31</v>
      </c>
      <c r="F57" s="250"/>
    </row>
    <row r="58" spans="1:15" x14ac:dyDescent="0.3">
      <c r="A58" s="3"/>
      <c r="B58" s="3"/>
      <c r="C58" s="18"/>
      <c r="D58" s="18"/>
      <c r="E58" s="20"/>
      <c r="F58" s="3"/>
    </row>
    <row r="59" spans="1:15" x14ac:dyDescent="0.3">
      <c r="A59" s="3"/>
      <c r="B59" s="3"/>
      <c r="C59" s="18"/>
      <c r="D59" s="18"/>
      <c r="E59" s="21"/>
      <c r="F59" s="3"/>
    </row>
    <row r="60" spans="1:15" x14ac:dyDescent="0.3">
      <c r="A60" s="3"/>
      <c r="B60" s="3"/>
      <c r="C60" s="18"/>
      <c r="D60" s="18"/>
      <c r="E60" s="20"/>
      <c r="F60" s="3"/>
    </row>
    <row r="61" spans="1:15" x14ac:dyDescent="0.3">
      <c r="A61" s="3"/>
      <c r="B61" s="3"/>
      <c r="C61" s="18"/>
      <c r="D61" s="18"/>
      <c r="E61" s="20"/>
      <c r="F61" s="3"/>
    </row>
    <row r="62" spans="1:15" x14ac:dyDescent="0.3">
      <c r="A62" s="249" t="s">
        <v>312</v>
      </c>
      <c r="B62" s="249"/>
      <c r="C62" s="249" t="s">
        <v>180</v>
      </c>
      <c r="D62" s="249"/>
      <c r="E62" s="249" t="s">
        <v>275</v>
      </c>
      <c r="F62" s="249"/>
    </row>
    <row r="63" spans="1:15" s="1" customFormat="1" x14ac:dyDescent="0.3">
      <c r="C63" s="27"/>
      <c r="D63" s="22"/>
      <c r="E63" s="249"/>
      <c r="F63" s="249"/>
      <c r="G63" s="49"/>
      <c r="H63" s="49"/>
      <c r="I63" s="50"/>
      <c r="J63" s="50"/>
      <c r="K63" s="49"/>
      <c r="L63" s="49"/>
      <c r="M63" s="49"/>
    </row>
    <row r="64" spans="1:15" s="1" customFormat="1" x14ac:dyDescent="0.3">
      <c r="A64" s="3"/>
      <c r="B64" s="3"/>
      <c r="C64" s="18"/>
      <c r="D64" s="18"/>
      <c r="E64" s="3"/>
      <c r="F64" s="3"/>
      <c r="G64" s="49"/>
      <c r="H64" s="49"/>
      <c r="I64" s="50"/>
      <c r="J64" s="50"/>
      <c r="K64" s="49"/>
      <c r="L64" s="49"/>
      <c r="M64" s="49"/>
    </row>
  </sheetData>
  <mergeCells count="27">
    <mergeCell ref="A5:F5"/>
    <mergeCell ref="A7:C7"/>
    <mergeCell ref="E8:E12"/>
    <mergeCell ref="A13:C13"/>
    <mergeCell ref="A1:B1"/>
    <mergeCell ref="C1:F1"/>
    <mergeCell ref="A2:B2"/>
    <mergeCell ref="C2:F2"/>
    <mergeCell ref="C3:F3"/>
    <mergeCell ref="A4:F4"/>
    <mergeCell ref="A39:B39"/>
    <mergeCell ref="E40:E43"/>
    <mergeCell ref="A46:B46"/>
    <mergeCell ref="E47:E49"/>
    <mergeCell ref="A51:B51"/>
    <mergeCell ref="A57:B57"/>
    <mergeCell ref="C57:D57"/>
    <mergeCell ref="E57:F57"/>
    <mergeCell ref="A62:B62"/>
    <mergeCell ref="C62:D62"/>
    <mergeCell ref="E62:F62"/>
    <mergeCell ref="E63:F63"/>
    <mergeCell ref="E14:E21"/>
    <mergeCell ref="E22:E32"/>
    <mergeCell ref="E52:E53"/>
    <mergeCell ref="E56:F56"/>
    <mergeCell ref="E34:E38"/>
  </mergeCells>
  <pageMargins left="0.52" right="0.2" top="0.48" bottom="0.52" header="0.38" footer="0.2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01-21</vt:lpstr>
      <vt:lpstr>02-21 Ghi chú</vt:lpstr>
      <vt:lpstr>02-21</vt:lpstr>
      <vt:lpstr>03-21</vt:lpstr>
      <vt:lpstr>4-21</vt:lpstr>
      <vt:lpstr>5-21</vt:lpstr>
      <vt:lpstr>6-21 </vt:lpstr>
      <vt:lpstr>7-21</vt:lpstr>
      <vt:lpstr>8-21</vt:lpstr>
      <vt:lpstr>9-21</vt:lpstr>
      <vt:lpstr>10-21</vt:lpstr>
      <vt:lpstr>11-21</vt:lpstr>
      <vt:lpstr>12-21</vt:lpstr>
      <vt:lpstr>03-20</vt:lpstr>
      <vt:lpstr>04-20 </vt:lpstr>
      <vt:lpstr>05-20</vt:lpstr>
      <vt:lpstr>06-20</vt:lpstr>
      <vt:lpstr>07-20</vt:lpstr>
      <vt:lpstr>08-20 </vt:lpstr>
      <vt:lpstr>09-20 </vt:lpstr>
      <vt:lpstr>10-20  </vt:lpstr>
      <vt:lpstr>11-20  </vt:lpstr>
      <vt:lpstr>11-20   xem</vt:lpstr>
      <vt:lpstr>12-20  </vt:lpstr>
      <vt:lpstr>Kèm theo Thông báo</vt:lpstr>
      <vt:lpstr>Sheet2</vt:lpstr>
      <vt:lpstr>Sheet3</vt:lpstr>
      <vt:lpstr>'Kèm theo Thông báo'!Print_Area</vt:lpstr>
      <vt:lpstr>'01-21'!Print_Titles</vt:lpstr>
      <vt:lpstr>'02-21'!Print_Titles</vt:lpstr>
      <vt:lpstr>'02-21 Ghi chú'!Print_Titles</vt:lpstr>
      <vt:lpstr>'03-21'!Print_Titles</vt:lpstr>
      <vt:lpstr>'09-20 '!Print_Titles</vt:lpstr>
      <vt:lpstr>'10-20  '!Print_Titles</vt:lpstr>
      <vt:lpstr>'10-21'!Print_Titles</vt:lpstr>
      <vt:lpstr>'11-20  '!Print_Titles</vt:lpstr>
      <vt:lpstr>'11-20   xem'!Print_Titles</vt:lpstr>
      <vt:lpstr>'11-21'!Print_Titles</vt:lpstr>
      <vt:lpstr>'12-20  '!Print_Titles</vt:lpstr>
      <vt:lpstr>'12-21'!Print_Titles</vt:lpstr>
      <vt:lpstr>'4-21'!Print_Titles</vt:lpstr>
      <vt:lpstr>'5-21'!Print_Titles</vt:lpstr>
      <vt:lpstr>'6-21 '!Print_Titles</vt:lpstr>
      <vt:lpstr>'7-21'!Print_Titles</vt:lpstr>
      <vt:lpstr>'8-21'!Print_Titles</vt:lpstr>
      <vt:lpstr>'9-21'!Print_Titles</vt:lpstr>
      <vt:lpstr>'Kèm theo Thông báo'!Print_Titles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kimloan</dc:creator>
  <cp:lastModifiedBy>Luu Thai Phong</cp:lastModifiedBy>
  <cp:lastPrinted>2024-02-29T03:14:10Z</cp:lastPrinted>
  <dcterms:created xsi:type="dcterms:W3CDTF">2019-01-03T03:16:52Z</dcterms:created>
  <dcterms:modified xsi:type="dcterms:W3CDTF">2024-02-29T07:07:50Z</dcterms:modified>
</cp:coreProperties>
</file>